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dgov.sharepoint.com/sites/MDG36/AP/36.06 - Führen von Statistiken/00.00-06 - Arbeitsgruppe Ostbelgien Statistik/04 - Ministerium/Schülerdaten/Jahrbücher/"/>
    </mc:Choice>
  </mc:AlternateContent>
  <xr:revisionPtr revIDLastSave="7" documentId="8_{A7294470-A778-4570-B101-EF84E7351E79}" xr6:coauthVersionLast="47" xr6:coauthVersionMax="47" xr10:uidLastSave="{AF1338E5-D5B2-42D8-AF30-66640FC5522D}"/>
  <bookViews>
    <workbookView xWindow="-120" yWindow="-120" windowWidth="29040" windowHeight="15840" tabRatio="601" firstSheet="8" activeTab="11" xr2:uid="{00000000-000D-0000-FFFF-FFFF00000000}"/>
  </bookViews>
  <sheets>
    <sheet name="Entwicklung" sheetId="36" r:id="rId1"/>
    <sheet name="Grundschulen pro Netz" sheetId="30" r:id="rId2"/>
    <sheet name="Grundschulen pro Netz EAS" sheetId="2" r:id="rId3"/>
    <sheet name="ALLE Grundschulen" sheetId="3" r:id="rId4"/>
    <sheet name="ALLE Grundschulen EAS" sheetId="29" r:id="rId5"/>
    <sheet name="Grundschulen GUW" sheetId="4" r:id="rId6"/>
    <sheet name="Grundschulen GUW EAS" sheetId="31" r:id="rId7"/>
    <sheet name="Grundschulen OSU" sheetId="5" r:id="rId8"/>
    <sheet name="Grundschulen OSU EAS" sheetId="32" r:id="rId9"/>
    <sheet name="Grundschulen FSU" sheetId="6" r:id="rId10"/>
    <sheet name="Grundschulen FSU EAS" sheetId="33" r:id="rId11"/>
    <sheet name="Regelsekundarschulen" sheetId="34" r:id="rId12"/>
    <sheet name="KAE" sheetId="8" r:id="rId13"/>
    <sheet name="RSI" sheetId="9" r:id="rId14"/>
    <sheet name="CFA" sheetId="10" r:id="rId15"/>
    <sheet name="KASV" sheetId="11" r:id="rId16"/>
    <sheet name="BIB" sheetId="12" r:id="rId17"/>
    <sheet name="PDS" sheetId="13" r:id="rId18"/>
    <sheet name="BS" sheetId="14" r:id="rId19"/>
    <sheet name="TI" sheetId="15" r:id="rId20"/>
    <sheet name="MG" sheetId="16" r:id="rId21"/>
    <sheet name="Hochschule" sheetId="18" r:id="rId22"/>
    <sheet name="Förderschulen" sheetId="28" r:id="rId23"/>
    <sheet name="Internate" sheetId="19" r:id="rId24"/>
    <sheet name="Teilzeitunterricht" sheetId="20" r:id="rId25"/>
    <sheet name="Musikakademie" sheetId="27" r:id="rId26"/>
    <sheet name="Schul. Weiterbildung" sheetId="21" r:id="rId27"/>
    <sheet name="Bisch. Schule" sheetId="22" r:id="rId28"/>
    <sheet name="Haushaltskurse" sheetId="23" r:id="rId29"/>
    <sheet name="GUW Eupen" sheetId="24" r:id="rId30"/>
    <sheet name="GUW Kelmis" sheetId="25" r:id="rId31"/>
    <sheet name="GUW Sankt Vith" sheetId="26" r:id="rId32"/>
  </sheets>
  <externalReferences>
    <externalReference r:id="rId33"/>
    <externalReference r:id="rId34"/>
  </externalReferences>
  <definedNames>
    <definedName name="_grk1">'[1]Modell Grundschulen I'!$C$3</definedName>
    <definedName name="_grk2">'[1]Modell Grundschulen I'!$C$4</definedName>
    <definedName name="_grk3">'[1]Modell Grundschulen I'!$C$5</definedName>
    <definedName name="_gru1">'[1]Vorschlag Viktor'!$C$3:$C$24</definedName>
    <definedName name="_sz1">'[1]Vorschlag Viktor'!$A$3:$A$24</definedName>
    <definedName name="_sz2">'[1]Vorschlag Viktor'!$B$3:$B$24</definedName>
    <definedName name="_sz3">'[1]Vorschlag Viktor'!$J$3:$J$6</definedName>
    <definedName name="_xlnm.Print_Area" localSheetId="11">Regelsekundarschulen!$B$2:$S$46</definedName>
    <definedName name="_xlnm.Print_Titles" localSheetId="4">'ALLE Grundschulen EAS'!$2:$11</definedName>
    <definedName name="_xlnm.Print_Titles" localSheetId="27">'Bisch. Schule'!$1:$10</definedName>
    <definedName name="_xlnm.Print_Titles" localSheetId="7">'Grundschulen OSU'!$1:$11</definedName>
    <definedName name="_xlnm.Print_Titles" localSheetId="8">'Grundschulen OSU EAS'!$1:$10</definedName>
    <definedName name="_xlnm.Print_Titles" localSheetId="29">'GUW Eupen'!$1:$10</definedName>
    <definedName name="_xlnm.Print_Titles" localSheetId="30">'GUW Kelmis'!$1:$10</definedName>
    <definedName name="_xlnm.Print_Titles" localSheetId="31">'GUW Sankt Vith'!$3:$10</definedName>
    <definedName name="_xlnm.Print_Titles" localSheetId="28">Haushaltskurse!$1:$9</definedName>
    <definedName name="_xlnm.Print_Titles" localSheetId="13">RSI!$6:$6</definedName>
    <definedName name="große_Schulen">'[1]Parameter GRSCHUL II'!$B$3</definedName>
    <definedName name="gru2au">'[1]Vorschlag Viktor'!$D$3:$D$24</definedName>
    <definedName name="gru2bu">'[1]Vorschlag Viktor'!$F$3:$F$24</definedName>
    <definedName name="gru2tu">'[1]Vorschlag Viktor'!$E$3:$E$24</definedName>
    <definedName name="gru3au">'[1]Vorschlag Viktor'!$G$3:$G$24</definedName>
    <definedName name="gru3bu">'[1]Vorschlag Viktor'!$I$3:$I$24</definedName>
    <definedName name="gru3tu">'[1]Vorschlag Viktor'!$H$3:$H$24</definedName>
    <definedName name="Index">[2]FUNKSUB!$D$4</definedName>
    <definedName name="Kapital_je_Stelle">'[1]Parameter GRSCHUL II'!$B$4</definedName>
    <definedName name="kleine_Schulen">'[1]Parameter GRSCHUL II'!$B$5</definedName>
    <definedName name="koeff1">'[1]Modell Grundschulen I'!$G$5</definedName>
    <definedName name="koeff1.1">'[1]Modell Grundschulen I'!$G$6</definedName>
    <definedName name="koeff1.2">'[1]Modell Grundschulen I'!$G$7</definedName>
    <definedName name="koeff2">'[1]Modell Grundschulen I'!$H$5</definedName>
    <definedName name="koeff2.1">'[1]Modell Grundschulen I'!$H$6</definedName>
    <definedName name="koeff2.2">'[1]Modell Grundschulen I'!$H$7</definedName>
    <definedName name="pädagogische_Koordination">'[1]Parameter GRSCHUL II'!$B$6</definedName>
    <definedName name="stufe1b">'[1]Vorschlag Viktor'!$M$3:$M$14</definedName>
    <definedName name="sub3.1">[2]FUNKSUB!$H$3</definedName>
    <definedName name="sub3.2">[2]FUNKSUB!$H$4</definedName>
    <definedName name="sub3.3">[2]FUNKSUB!$H$5</definedName>
    <definedName name="sub3.4">[2]FUNKSUB!$H$6</definedName>
    <definedName name="sz1stb">'[1]Vorschlag Viktor'!$L$3:$L$14</definedName>
    <definedName name="szzus">'[1]Vorschlag Viktor'!$J$3:$J$464</definedName>
    <definedName name="zus">'[1]Vorschlag Viktor'!$K$3:$K$464</definedName>
    <definedName name="zusatz">'[1]Vorschlag Viktor'!$K$3:$K$6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0" i="34" l="1"/>
  <c r="Y21" i="22" l="1"/>
  <c r="Z21" i="22" s="1"/>
  <c r="Y24" i="22"/>
  <c r="AB21" i="32" l="1"/>
  <c r="AB29" i="29"/>
  <c r="Q307" i="36"/>
  <c r="Q306" i="36"/>
  <c r="R304" i="36"/>
  <c r="R308" i="36" s="1"/>
  <c r="L304" i="36"/>
  <c r="K304" i="36"/>
  <c r="J304" i="36"/>
  <c r="J305" i="36" s="1"/>
  <c r="H304" i="36"/>
  <c r="G304" i="36"/>
  <c r="F304" i="36"/>
  <c r="D304" i="36"/>
  <c r="C304" i="36"/>
  <c r="B304" i="36"/>
  <c r="N303" i="36"/>
  <c r="Q303" i="36" s="1"/>
  <c r="M303" i="36"/>
  <c r="E303" i="36"/>
  <c r="P302" i="36"/>
  <c r="N302" i="36"/>
  <c r="I302" i="36"/>
  <c r="N301" i="36"/>
  <c r="Q301" i="36" s="1"/>
  <c r="M301" i="36"/>
  <c r="E301" i="36"/>
  <c r="P300" i="36"/>
  <c r="O300" i="36"/>
  <c r="N300" i="36"/>
  <c r="M300" i="36"/>
  <c r="E300" i="36"/>
  <c r="P299" i="36"/>
  <c r="O299" i="36"/>
  <c r="N299" i="36"/>
  <c r="M299" i="36"/>
  <c r="I299" i="36"/>
  <c r="E299" i="36"/>
  <c r="P298" i="36"/>
  <c r="O298" i="36"/>
  <c r="N298" i="36"/>
  <c r="M298" i="36"/>
  <c r="I298" i="36"/>
  <c r="E298" i="36"/>
  <c r="Q293" i="36"/>
  <c r="Q292" i="36"/>
  <c r="R290" i="36"/>
  <c r="R294" i="36" s="1"/>
  <c r="L290" i="36"/>
  <c r="K290" i="36"/>
  <c r="J290" i="36"/>
  <c r="H290" i="36"/>
  <c r="G290" i="36"/>
  <c r="F290" i="36"/>
  <c r="D290" i="36"/>
  <c r="C290" i="36"/>
  <c r="B290" i="36"/>
  <c r="N289" i="36"/>
  <c r="Q289" i="36" s="1"/>
  <c r="M289" i="36"/>
  <c r="E289" i="36"/>
  <c r="P288" i="36"/>
  <c r="N288" i="36"/>
  <c r="I288" i="36"/>
  <c r="N287" i="36"/>
  <c r="Q287" i="36" s="1"/>
  <c r="M287" i="36"/>
  <c r="E287" i="36"/>
  <c r="P286" i="36"/>
  <c r="O286" i="36"/>
  <c r="N286" i="36"/>
  <c r="M286" i="36"/>
  <c r="E286" i="36"/>
  <c r="P285" i="36"/>
  <c r="O285" i="36"/>
  <c r="N285" i="36"/>
  <c r="M285" i="36"/>
  <c r="I285" i="36"/>
  <c r="E285" i="36"/>
  <c r="P284" i="36"/>
  <c r="O284" i="36"/>
  <c r="N284" i="36"/>
  <c r="M284" i="36"/>
  <c r="I284" i="36"/>
  <c r="E284" i="36"/>
  <c r="Q277" i="36"/>
  <c r="Q276" i="36"/>
  <c r="R274" i="36"/>
  <c r="R278" i="36" s="1"/>
  <c r="L274" i="36"/>
  <c r="K274" i="36"/>
  <c r="J274" i="36"/>
  <c r="H274" i="36"/>
  <c r="G274" i="36"/>
  <c r="F274" i="36"/>
  <c r="D274" i="36"/>
  <c r="C274" i="36"/>
  <c r="B274" i="36"/>
  <c r="N273" i="36"/>
  <c r="M273" i="36"/>
  <c r="P272" i="36"/>
  <c r="N272" i="36"/>
  <c r="I272" i="36"/>
  <c r="N271" i="36"/>
  <c r="Q271" i="36" s="1"/>
  <c r="M271" i="36"/>
  <c r="E271" i="36"/>
  <c r="P270" i="36"/>
  <c r="O270" i="36"/>
  <c r="N270" i="36"/>
  <c r="M270" i="36"/>
  <c r="E270" i="36"/>
  <c r="P269" i="36"/>
  <c r="O269" i="36"/>
  <c r="N269" i="36"/>
  <c r="M269" i="36"/>
  <c r="I269" i="36"/>
  <c r="E269" i="36"/>
  <c r="P268" i="36"/>
  <c r="O268" i="36"/>
  <c r="N268" i="36"/>
  <c r="M268" i="36"/>
  <c r="I268" i="36"/>
  <c r="E268" i="36"/>
  <c r="Q263" i="36"/>
  <c r="Q262" i="36"/>
  <c r="R260" i="36"/>
  <c r="R264" i="36" s="1"/>
  <c r="L260" i="36"/>
  <c r="K260" i="36"/>
  <c r="J260" i="36"/>
  <c r="H260" i="36"/>
  <c r="G260" i="36"/>
  <c r="F260" i="36"/>
  <c r="D260" i="36"/>
  <c r="C260" i="36"/>
  <c r="B260" i="36"/>
  <c r="N259" i="36"/>
  <c r="Q259" i="36" s="1"/>
  <c r="M259" i="36"/>
  <c r="E259" i="36"/>
  <c r="P258" i="36"/>
  <c r="N258" i="36"/>
  <c r="I258" i="36"/>
  <c r="N257" i="36"/>
  <c r="Q257" i="36" s="1"/>
  <c r="M257" i="36"/>
  <c r="E257" i="36"/>
  <c r="P256" i="36"/>
  <c r="O256" i="36"/>
  <c r="N256" i="36"/>
  <c r="M256" i="36"/>
  <c r="E256" i="36"/>
  <c r="P255" i="36"/>
  <c r="O255" i="36"/>
  <c r="N255" i="36"/>
  <c r="M255" i="36"/>
  <c r="I255" i="36"/>
  <c r="E255" i="36"/>
  <c r="P254" i="36"/>
  <c r="O254" i="36"/>
  <c r="N254" i="36"/>
  <c r="M254" i="36"/>
  <c r="I254" i="36"/>
  <c r="E254" i="36"/>
  <c r="M249" i="36"/>
  <c r="M247" i="36"/>
  <c r="O243" i="36"/>
  <c r="O244" i="36" s="1"/>
  <c r="J243" i="36"/>
  <c r="J244" i="36" s="1"/>
  <c r="I243" i="36"/>
  <c r="H243" i="36"/>
  <c r="G243" i="36"/>
  <c r="G244" i="36" s="1"/>
  <c r="F243" i="36"/>
  <c r="E243" i="36"/>
  <c r="E244" i="36" s="1"/>
  <c r="E251" i="36" s="1"/>
  <c r="D243" i="36"/>
  <c r="D244" i="36" s="1"/>
  <c r="C243" i="36"/>
  <c r="B243" i="36"/>
  <c r="K242" i="36"/>
  <c r="M242" i="36" s="1"/>
  <c r="N241" i="36"/>
  <c r="K241" i="36"/>
  <c r="M241" i="36" s="1"/>
  <c r="K240" i="36"/>
  <c r="M240" i="36" s="1"/>
  <c r="N239" i="36"/>
  <c r="L239" i="36"/>
  <c r="K239" i="36"/>
  <c r="N238" i="36"/>
  <c r="L238" i="36"/>
  <c r="K238" i="36"/>
  <c r="N237" i="36"/>
  <c r="L237" i="36"/>
  <c r="K237" i="36"/>
  <c r="M237" i="36" s="1"/>
  <c r="M230" i="36"/>
  <c r="K228" i="36"/>
  <c r="M228" i="36" s="1"/>
  <c r="N226" i="36"/>
  <c r="J225" i="36"/>
  <c r="J226" i="36" s="1"/>
  <c r="J232" i="36" s="1"/>
  <c r="I225" i="36"/>
  <c r="H225" i="36"/>
  <c r="G225" i="36"/>
  <c r="G226" i="36" s="1"/>
  <c r="G232" i="36" s="1"/>
  <c r="F225" i="36"/>
  <c r="E225" i="36"/>
  <c r="D225" i="36"/>
  <c r="D226" i="36" s="1"/>
  <c r="D232" i="36" s="1"/>
  <c r="C225" i="36"/>
  <c r="B225" i="36"/>
  <c r="K224" i="36"/>
  <c r="M224" i="36" s="1"/>
  <c r="K223" i="36"/>
  <c r="M223" i="36" s="1"/>
  <c r="K222" i="36"/>
  <c r="M222" i="36" s="1"/>
  <c r="L221" i="36"/>
  <c r="K221" i="36"/>
  <c r="L220" i="36"/>
  <c r="K220" i="36"/>
  <c r="L219" i="36"/>
  <c r="K219" i="36"/>
  <c r="J214" i="36"/>
  <c r="G212" i="36"/>
  <c r="E212" i="36"/>
  <c r="B212" i="36"/>
  <c r="J211" i="36"/>
  <c r="K209" i="36"/>
  <c r="K215" i="36" s="1"/>
  <c r="G209" i="36"/>
  <c r="E209" i="36"/>
  <c r="I208" i="36"/>
  <c r="H208" i="36"/>
  <c r="G208" i="36"/>
  <c r="F208" i="36"/>
  <c r="E208" i="36"/>
  <c r="D208" i="36"/>
  <c r="C208" i="36"/>
  <c r="B208" i="36"/>
  <c r="J207" i="36"/>
  <c r="J206" i="36"/>
  <c r="J205" i="36"/>
  <c r="J204" i="36"/>
  <c r="J203" i="36"/>
  <c r="J202" i="36"/>
  <c r="H196" i="36"/>
  <c r="G194" i="36"/>
  <c r="E194" i="36"/>
  <c r="B194" i="36"/>
  <c r="H193" i="36"/>
  <c r="H192" i="36"/>
  <c r="I190" i="36"/>
  <c r="I197" i="36" s="1"/>
  <c r="G190" i="36"/>
  <c r="E190" i="36"/>
  <c r="D189" i="36"/>
  <c r="C189" i="36"/>
  <c r="B189" i="36"/>
  <c r="H188" i="36"/>
  <c r="H187" i="36"/>
  <c r="H186" i="36"/>
  <c r="H185" i="36"/>
  <c r="H184" i="36"/>
  <c r="H183" i="36"/>
  <c r="E177" i="36"/>
  <c r="D177" i="36"/>
  <c r="B177" i="36"/>
  <c r="F176" i="36"/>
  <c r="F175" i="36"/>
  <c r="G173" i="36"/>
  <c r="G179" i="36" s="1"/>
  <c r="E173" i="36"/>
  <c r="E179" i="36" s="1"/>
  <c r="D173" i="36"/>
  <c r="D179" i="36" s="1"/>
  <c r="C172" i="36"/>
  <c r="B172" i="36"/>
  <c r="F171" i="36"/>
  <c r="F170" i="36"/>
  <c r="F169" i="36"/>
  <c r="F168" i="36"/>
  <c r="F167" i="36"/>
  <c r="F166" i="36"/>
  <c r="E156" i="36"/>
  <c r="D156" i="36"/>
  <c r="B156" i="36"/>
  <c r="F155" i="36"/>
  <c r="F154" i="36"/>
  <c r="G152" i="36"/>
  <c r="G158" i="36" s="1"/>
  <c r="E152" i="36"/>
  <c r="E158" i="36" s="1"/>
  <c r="D152" i="36"/>
  <c r="D158" i="36" s="1"/>
  <c r="C151" i="36"/>
  <c r="B151" i="36"/>
  <c r="F150" i="36"/>
  <c r="F149" i="36"/>
  <c r="F148" i="36"/>
  <c r="F147" i="36"/>
  <c r="F146" i="36"/>
  <c r="F145" i="36"/>
  <c r="F139" i="36"/>
  <c r="E138" i="36"/>
  <c r="E141" i="36" s="1"/>
  <c r="D138" i="36"/>
  <c r="D141" i="36" s="1"/>
  <c r="C137" i="36"/>
  <c r="B137" i="36"/>
  <c r="F136" i="36"/>
  <c r="F135" i="36"/>
  <c r="F134" i="36"/>
  <c r="F133" i="36"/>
  <c r="F132" i="36"/>
  <c r="F131" i="36"/>
  <c r="L125" i="36"/>
  <c r="K124" i="36"/>
  <c r="K127" i="36" s="1"/>
  <c r="J124" i="36"/>
  <c r="J127" i="36" s="1"/>
  <c r="I123" i="36"/>
  <c r="H123" i="36"/>
  <c r="L122" i="36"/>
  <c r="L121" i="36"/>
  <c r="L120" i="36"/>
  <c r="L119" i="36"/>
  <c r="L118" i="36"/>
  <c r="L117" i="36"/>
  <c r="K113" i="36"/>
  <c r="J112" i="36"/>
  <c r="J114" i="36" s="1"/>
  <c r="I112" i="36"/>
  <c r="I114" i="36" s="1"/>
  <c r="H112" i="36"/>
  <c r="H114" i="36" s="1"/>
  <c r="K111" i="36"/>
  <c r="K110" i="36"/>
  <c r="K109" i="36"/>
  <c r="K107" i="36"/>
  <c r="K106" i="36"/>
  <c r="K102" i="36"/>
  <c r="J101" i="36"/>
  <c r="J103" i="36" s="1"/>
  <c r="I101" i="36"/>
  <c r="I103" i="36" s="1"/>
  <c r="H101" i="36"/>
  <c r="H103" i="36" s="1"/>
  <c r="K100" i="36"/>
  <c r="K98" i="36"/>
  <c r="K97" i="36"/>
  <c r="K96" i="36"/>
  <c r="K95" i="36"/>
  <c r="E124" i="36"/>
  <c r="D123" i="36"/>
  <c r="D125" i="36" s="1"/>
  <c r="C123" i="36"/>
  <c r="C125" i="36" s="1"/>
  <c r="B123" i="36"/>
  <c r="B125" i="36" s="1"/>
  <c r="E122" i="36"/>
  <c r="E121" i="36"/>
  <c r="E120" i="36"/>
  <c r="E119" i="36"/>
  <c r="E118" i="36"/>
  <c r="E117" i="36"/>
  <c r="E113" i="36"/>
  <c r="D112" i="36"/>
  <c r="C112" i="36"/>
  <c r="C114" i="36" s="1"/>
  <c r="B112" i="36"/>
  <c r="B114" i="36" s="1"/>
  <c r="E111" i="36"/>
  <c r="E110" i="36"/>
  <c r="E109" i="36"/>
  <c r="E107" i="36"/>
  <c r="E106" i="36"/>
  <c r="E102" i="36"/>
  <c r="D101" i="36"/>
  <c r="D103" i="36" s="1"/>
  <c r="C101" i="36"/>
  <c r="C103" i="36" s="1"/>
  <c r="B101" i="36"/>
  <c r="B103" i="36" s="1"/>
  <c r="E100" i="36"/>
  <c r="E99" i="36"/>
  <c r="E98" i="36"/>
  <c r="E97" i="36"/>
  <c r="E96" i="36"/>
  <c r="E95" i="36"/>
  <c r="K91" i="36"/>
  <c r="J90" i="36"/>
  <c r="J92" i="36" s="1"/>
  <c r="I90" i="36"/>
  <c r="I92" i="36" s="1"/>
  <c r="H90" i="36"/>
  <c r="H92" i="36" s="1"/>
  <c r="K89" i="36"/>
  <c r="K86" i="36"/>
  <c r="K85" i="36"/>
  <c r="K84" i="36"/>
  <c r="K80" i="36"/>
  <c r="J79" i="36"/>
  <c r="J81" i="36" s="1"/>
  <c r="I79" i="36"/>
  <c r="I81" i="36" s="1"/>
  <c r="H79" i="36"/>
  <c r="H81" i="36" s="1"/>
  <c r="K78" i="36"/>
  <c r="K77" i="36"/>
  <c r="K76" i="36"/>
  <c r="K75" i="36"/>
  <c r="K74" i="36"/>
  <c r="K70" i="36"/>
  <c r="J69" i="36"/>
  <c r="J71" i="36" s="1"/>
  <c r="I69" i="36"/>
  <c r="I71" i="36" s="1"/>
  <c r="H69" i="36"/>
  <c r="H71" i="36" s="1"/>
  <c r="K68" i="36"/>
  <c r="K67" i="36"/>
  <c r="K66" i="36"/>
  <c r="K65" i="36"/>
  <c r="K64" i="36"/>
  <c r="B90" i="36"/>
  <c r="E90" i="36" s="1"/>
  <c r="D89" i="36"/>
  <c r="D91" i="36" s="1"/>
  <c r="C89" i="36"/>
  <c r="C91" i="36" s="1"/>
  <c r="B89" i="36"/>
  <c r="E88" i="36"/>
  <c r="E87" i="36"/>
  <c r="E86" i="36"/>
  <c r="E85" i="36"/>
  <c r="E84" i="36"/>
  <c r="B80" i="36"/>
  <c r="E80" i="36" s="1"/>
  <c r="D79" i="36"/>
  <c r="D81" i="36" s="1"/>
  <c r="C79" i="36"/>
  <c r="C81" i="36" s="1"/>
  <c r="B79" i="36"/>
  <c r="E78" i="36"/>
  <c r="E77" i="36"/>
  <c r="E76" i="36"/>
  <c r="E75" i="36"/>
  <c r="E74" i="36"/>
  <c r="E70" i="36"/>
  <c r="D69" i="36"/>
  <c r="D71" i="36" s="1"/>
  <c r="C69" i="36"/>
  <c r="C71" i="36" s="1"/>
  <c r="B69" i="36"/>
  <c r="B71" i="36" s="1"/>
  <c r="E68" i="36"/>
  <c r="E67" i="36"/>
  <c r="E66" i="36"/>
  <c r="E65" i="36"/>
  <c r="E64" i="36"/>
  <c r="H61" i="36"/>
  <c r="K61" i="36" s="1"/>
  <c r="J60" i="36"/>
  <c r="J62" i="36" s="1"/>
  <c r="I60" i="36"/>
  <c r="I62" i="36" s="1"/>
  <c r="H59" i="36"/>
  <c r="H60" i="36" s="1"/>
  <c r="K58" i="36"/>
  <c r="K57" i="36"/>
  <c r="K56" i="36"/>
  <c r="K55" i="36"/>
  <c r="H51" i="36"/>
  <c r="K51" i="36" s="1"/>
  <c r="I50" i="36"/>
  <c r="I52" i="36" s="1"/>
  <c r="H49" i="36"/>
  <c r="H50" i="36" s="1"/>
  <c r="J48" i="36"/>
  <c r="J50" i="36" s="1"/>
  <c r="J52" i="36" s="1"/>
  <c r="K47" i="36"/>
  <c r="K46" i="36"/>
  <c r="K45" i="36"/>
  <c r="J40" i="36"/>
  <c r="J42" i="36" s="1"/>
  <c r="I40" i="36"/>
  <c r="I42" i="36" s="1"/>
  <c r="H40" i="36"/>
  <c r="H42" i="36" s="1"/>
  <c r="K39" i="36"/>
  <c r="K38" i="36"/>
  <c r="K36" i="36"/>
  <c r="K35" i="36"/>
  <c r="E61" i="36"/>
  <c r="D60" i="36"/>
  <c r="D62" i="36" s="1"/>
  <c r="C60" i="36"/>
  <c r="C62" i="36" s="1"/>
  <c r="B60" i="36"/>
  <c r="B62" i="36" s="1"/>
  <c r="E59" i="36"/>
  <c r="E58" i="36"/>
  <c r="E57" i="36"/>
  <c r="E56" i="36"/>
  <c r="E55" i="36"/>
  <c r="D52" i="36"/>
  <c r="C52" i="36"/>
  <c r="B51" i="36"/>
  <c r="B52" i="36" s="1"/>
  <c r="K26" i="36"/>
  <c r="K25" i="36"/>
  <c r="K22" i="36"/>
  <c r="K21" i="36"/>
  <c r="K20" i="36"/>
  <c r="K19" i="36"/>
  <c r="K18" i="36"/>
  <c r="K17" i="36"/>
  <c r="K16" i="36"/>
  <c r="K15" i="36"/>
  <c r="I7" i="34"/>
  <c r="Q7" i="34"/>
  <c r="I8" i="34"/>
  <c r="Q8" i="34"/>
  <c r="I9" i="34"/>
  <c r="Q9" i="34"/>
  <c r="I10" i="34"/>
  <c r="Q10" i="34"/>
  <c r="N27" i="34" s="1"/>
  <c r="R27" i="34" s="1"/>
  <c r="C11" i="34"/>
  <c r="D11" i="34"/>
  <c r="E11" i="34"/>
  <c r="F11" i="34"/>
  <c r="G11" i="34"/>
  <c r="H11" i="34"/>
  <c r="I11" i="34"/>
  <c r="I20" i="34" s="1"/>
  <c r="J11" i="34"/>
  <c r="J20" i="34" s="1"/>
  <c r="K11" i="34"/>
  <c r="L11" i="34"/>
  <c r="M11" i="34"/>
  <c r="N11" i="34"/>
  <c r="O11" i="34"/>
  <c r="P11" i="34"/>
  <c r="I13" i="34"/>
  <c r="Q13" i="34"/>
  <c r="I14" i="34"/>
  <c r="Q14" i="34"/>
  <c r="I15" i="34"/>
  <c r="Q15" i="34"/>
  <c r="I16" i="34"/>
  <c r="Q16" i="34"/>
  <c r="N33" i="34" s="1"/>
  <c r="R33" i="34" s="1"/>
  <c r="I17" i="34"/>
  <c r="Q17" i="34"/>
  <c r="I18" i="34"/>
  <c r="Q18" i="34"/>
  <c r="C19" i="34"/>
  <c r="D19" i="34"/>
  <c r="I19" i="34" s="1"/>
  <c r="E19" i="34"/>
  <c r="F19" i="34"/>
  <c r="F20" i="34" s="1"/>
  <c r="G19" i="34"/>
  <c r="G20" i="34" s="1"/>
  <c r="H19" i="34"/>
  <c r="J19" i="34"/>
  <c r="K19" i="34"/>
  <c r="L19" i="34"/>
  <c r="Q19" i="34" s="1"/>
  <c r="M19" i="34"/>
  <c r="N19" i="34"/>
  <c r="N20" i="34" s="1"/>
  <c r="O19" i="34"/>
  <c r="O20" i="34" s="1"/>
  <c r="P19" i="34"/>
  <c r="C20" i="34"/>
  <c r="E20" i="34"/>
  <c r="H20" i="34"/>
  <c r="K20" i="34"/>
  <c r="M20" i="34"/>
  <c r="P20" i="34"/>
  <c r="G24" i="34"/>
  <c r="N24" i="34" s="1"/>
  <c r="M24" i="34"/>
  <c r="M25" i="34"/>
  <c r="N25" i="34"/>
  <c r="R25" i="34"/>
  <c r="G26" i="34"/>
  <c r="N26" i="34" s="1"/>
  <c r="M26" i="34"/>
  <c r="G27" i="34"/>
  <c r="M27" i="34"/>
  <c r="C28" i="34"/>
  <c r="C36" i="34" s="1"/>
  <c r="D28" i="34"/>
  <c r="D36" i="34" s="1"/>
  <c r="E28" i="34"/>
  <c r="F28" i="34"/>
  <c r="H28" i="34"/>
  <c r="I28" i="34"/>
  <c r="M28" i="34" s="1"/>
  <c r="M36" i="34" s="1"/>
  <c r="J28" i="34"/>
  <c r="K28" i="34"/>
  <c r="K36" i="34" s="1"/>
  <c r="L28" i="34"/>
  <c r="L36" i="34" s="1"/>
  <c r="O28" i="34"/>
  <c r="P28" i="34"/>
  <c r="Q28" i="34"/>
  <c r="G30" i="34"/>
  <c r="M30" i="34"/>
  <c r="N30" i="34"/>
  <c r="R30" i="34" s="1"/>
  <c r="G31" i="34"/>
  <c r="M31" i="34"/>
  <c r="N31" i="34"/>
  <c r="R31" i="34" s="1"/>
  <c r="G32" i="34"/>
  <c r="M32" i="34"/>
  <c r="N32" i="34"/>
  <c r="R32" i="34" s="1"/>
  <c r="G33" i="34"/>
  <c r="M33" i="34"/>
  <c r="G34" i="34"/>
  <c r="M34" i="34"/>
  <c r="N34" i="34"/>
  <c r="R34" i="34" s="1"/>
  <c r="C35" i="34"/>
  <c r="D35" i="34"/>
  <c r="E35" i="34"/>
  <c r="F35" i="34"/>
  <c r="G35" i="34" s="1"/>
  <c r="H35" i="34"/>
  <c r="M35" i="34" s="1"/>
  <c r="I35" i="34"/>
  <c r="I36" i="34" s="1"/>
  <c r="J35" i="34"/>
  <c r="K35" i="34"/>
  <c r="L35" i="34"/>
  <c r="O35" i="34"/>
  <c r="P35" i="34"/>
  <c r="P36" i="34" s="1"/>
  <c r="Q35" i="34"/>
  <c r="Q36" i="34" s="1"/>
  <c r="Q40" i="34" s="1"/>
  <c r="E36" i="34"/>
  <c r="F36" i="34"/>
  <c r="J36" i="34"/>
  <c r="O36" i="34"/>
  <c r="N39" i="34"/>
  <c r="O39" i="34"/>
  <c r="P39" i="34"/>
  <c r="Y13" i="33"/>
  <c r="Z13" i="33" s="1"/>
  <c r="X13" i="33"/>
  <c r="J13" i="33"/>
  <c r="I13" i="33"/>
  <c r="AA13" i="33" s="1"/>
  <c r="Y12" i="33"/>
  <c r="Z12" i="33" s="1"/>
  <c r="X12" i="33"/>
  <c r="J12" i="33"/>
  <c r="I12" i="33"/>
  <c r="AA12" i="33" s="1"/>
  <c r="M15" i="6"/>
  <c r="L15" i="6"/>
  <c r="K15" i="6"/>
  <c r="J15" i="6"/>
  <c r="I15" i="6"/>
  <c r="H15" i="6"/>
  <c r="G15" i="6"/>
  <c r="E15" i="6"/>
  <c r="D15" i="6"/>
  <c r="C15" i="6"/>
  <c r="M13" i="6"/>
  <c r="N13" i="6" s="1"/>
  <c r="F13" i="6"/>
  <c r="M12" i="6"/>
  <c r="F12" i="6"/>
  <c r="F15" i="6" s="1"/>
  <c r="X81" i="32"/>
  <c r="W81" i="32"/>
  <c r="V81" i="32"/>
  <c r="U81" i="32"/>
  <c r="T81" i="32"/>
  <c r="S81" i="32"/>
  <c r="R81" i="32"/>
  <c r="Q81" i="32"/>
  <c r="P81" i="32"/>
  <c r="O81" i="32"/>
  <c r="N81" i="32"/>
  <c r="M81" i="32"/>
  <c r="L81" i="32"/>
  <c r="H81" i="32"/>
  <c r="G81" i="32"/>
  <c r="F81" i="32"/>
  <c r="E81" i="32"/>
  <c r="D81" i="32"/>
  <c r="C81" i="32"/>
  <c r="Y80" i="32"/>
  <c r="Z80" i="32" s="1"/>
  <c r="X80" i="32"/>
  <c r="J80" i="32"/>
  <c r="K80" i="32" s="1"/>
  <c r="I80" i="32"/>
  <c r="AA80" i="32" s="1"/>
  <c r="Y79" i="32"/>
  <c r="Z79" i="32" s="1"/>
  <c r="AB79" i="32" s="1"/>
  <c r="X79" i="32"/>
  <c r="J79" i="32"/>
  <c r="K79" i="32" s="1"/>
  <c r="I79" i="32"/>
  <c r="AA79" i="32" s="1"/>
  <c r="Y78" i="32"/>
  <c r="Z78" i="32" s="1"/>
  <c r="X78" i="32"/>
  <c r="J78" i="32"/>
  <c r="K78" i="32" s="1"/>
  <c r="I78" i="32"/>
  <c r="AA78" i="32" s="1"/>
  <c r="Y77" i="32"/>
  <c r="Z77" i="32" s="1"/>
  <c r="AB77" i="32" s="1"/>
  <c r="X77" i="32"/>
  <c r="J77" i="32"/>
  <c r="K77" i="32" s="1"/>
  <c r="I77" i="32"/>
  <c r="AA77" i="32" s="1"/>
  <c r="Y76" i="32"/>
  <c r="Z76" i="32" s="1"/>
  <c r="X76" i="32"/>
  <c r="J76" i="32"/>
  <c r="K76" i="32" s="1"/>
  <c r="I76" i="32"/>
  <c r="AA76" i="32" s="1"/>
  <c r="Y75" i="32"/>
  <c r="Z75" i="32" s="1"/>
  <c r="AB75" i="32" s="1"/>
  <c r="X75" i="32"/>
  <c r="J75" i="32"/>
  <c r="K75" i="32" s="1"/>
  <c r="I75" i="32"/>
  <c r="AA75" i="32" s="1"/>
  <c r="Y74" i="32"/>
  <c r="Z74" i="32" s="1"/>
  <c r="X74" i="32"/>
  <c r="J74" i="32"/>
  <c r="K74" i="32" s="1"/>
  <c r="I74" i="32"/>
  <c r="AA74" i="32" s="1"/>
  <c r="Y73" i="32"/>
  <c r="Z73" i="32" s="1"/>
  <c r="AB73" i="32" s="1"/>
  <c r="X73" i="32"/>
  <c r="J73" i="32"/>
  <c r="K73" i="32" s="1"/>
  <c r="I73" i="32"/>
  <c r="AA73" i="32" s="1"/>
  <c r="Y72" i="32"/>
  <c r="Z72" i="32" s="1"/>
  <c r="AB72" i="32" s="1"/>
  <c r="X72" i="32"/>
  <c r="J72" i="32"/>
  <c r="K72" i="32" s="1"/>
  <c r="I72" i="32"/>
  <c r="AA72" i="32" s="1"/>
  <c r="Y71" i="32"/>
  <c r="Y81" i="32" s="1"/>
  <c r="Z81" i="32" s="1"/>
  <c r="X71" i="32"/>
  <c r="J71" i="32"/>
  <c r="K71" i="32" s="1"/>
  <c r="I71" i="32"/>
  <c r="I81" i="32" s="1"/>
  <c r="AA81" i="32" s="1"/>
  <c r="Y69" i="32"/>
  <c r="Z69" i="32" s="1"/>
  <c r="W69" i="32"/>
  <c r="V69" i="32"/>
  <c r="U69" i="32"/>
  <c r="T69" i="32"/>
  <c r="S69" i="32"/>
  <c r="R69" i="32"/>
  <c r="Q69" i="32"/>
  <c r="P69" i="32"/>
  <c r="O69" i="32"/>
  <c r="N69" i="32"/>
  <c r="M69" i="32"/>
  <c r="L69" i="32"/>
  <c r="J69" i="32"/>
  <c r="K69" i="32" s="1"/>
  <c r="I69" i="32"/>
  <c r="AA69" i="32" s="1"/>
  <c r="H69" i="32"/>
  <c r="G69" i="32"/>
  <c r="F69" i="32"/>
  <c r="E69" i="32"/>
  <c r="D69" i="32"/>
  <c r="C69" i="32"/>
  <c r="AB68" i="32"/>
  <c r="AA68" i="32"/>
  <c r="Z68" i="32"/>
  <c r="Y68" i="32"/>
  <c r="X68" i="32"/>
  <c r="K68" i="32"/>
  <c r="J68" i="32"/>
  <c r="I68" i="32"/>
  <c r="AB67" i="32"/>
  <c r="AA67" i="32"/>
  <c r="Z67" i="32"/>
  <c r="Y67" i="32"/>
  <c r="X67" i="32"/>
  <c r="K67" i="32"/>
  <c r="J67" i="32"/>
  <c r="I67" i="32"/>
  <c r="AB66" i="32"/>
  <c r="AA66" i="32"/>
  <c r="Z66" i="32"/>
  <c r="Y66" i="32"/>
  <c r="X66" i="32"/>
  <c r="K66" i="32"/>
  <c r="J66" i="32"/>
  <c r="I66" i="32"/>
  <c r="AB65" i="32"/>
  <c r="AB69" i="32" s="1"/>
  <c r="AA65" i="32"/>
  <c r="Z65" i="32"/>
  <c r="Y65" i="32"/>
  <c r="X65" i="32"/>
  <c r="X69" i="32" s="1"/>
  <c r="K65" i="32"/>
  <c r="J65" i="32"/>
  <c r="I65" i="32"/>
  <c r="W63" i="32"/>
  <c r="V63" i="32"/>
  <c r="U63" i="32"/>
  <c r="T63" i="32"/>
  <c r="S63" i="32"/>
  <c r="R63" i="32"/>
  <c r="Q63" i="32"/>
  <c r="P63" i="32"/>
  <c r="O63" i="32"/>
  <c r="N63" i="32"/>
  <c r="M63" i="32"/>
  <c r="L63" i="32"/>
  <c r="H63" i="32"/>
  <c r="G63" i="32"/>
  <c r="F63" i="32"/>
  <c r="E63" i="32"/>
  <c r="D63" i="32"/>
  <c r="C63" i="32"/>
  <c r="Y62" i="32"/>
  <c r="Z62" i="32" s="1"/>
  <c r="AB62" i="32" s="1"/>
  <c r="X62" i="32"/>
  <c r="J62" i="32"/>
  <c r="K62" i="32" s="1"/>
  <c r="I62" i="32"/>
  <c r="AA62" i="32" s="1"/>
  <c r="Y61" i="32"/>
  <c r="Z61" i="32" s="1"/>
  <c r="AB61" i="32" s="1"/>
  <c r="X61" i="32"/>
  <c r="J61" i="32"/>
  <c r="K61" i="32" s="1"/>
  <c r="I61" i="32"/>
  <c r="AA61" i="32" s="1"/>
  <c r="Y60" i="32"/>
  <c r="Z60" i="32" s="1"/>
  <c r="AB60" i="32" s="1"/>
  <c r="X60" i="32"/>
  <c r="J60" i="32"/>
  <c r="K60" i="32" s="1"/>
  <c r="I60" i="32"/>
  <c r="AA60" i="32" s="1"/>
  <c r="Y59" i="32"/>
  <c r="Y63" i="32" s="1"/>
  <c r="X59" i="32"/>
  <c r="X63" i="32" s="1"/>
  <c r="J59" i="32"/>
  <c r="J63" i="32" s="1"/>
  <c r="I59" i="32"/>
  <c r="I63" i="32" s="1"/>
  <c r="Y57" i="32"/>
  <c r="W57" i="32"/>
  <c r="V57" i="32"/>
  <c r="U57" i="32"/>
  <c r="T57" i="32"/>
  <c r="S57" i="32"/>
  <c r="R57" i="32"/>
  <c r="Q57" i="32"/>
  <c r="P57" i="32"/>
  <c r="O57" i="32"/>
  <c r="N57" i="32"/>
  <c r="M57" i="32"/>
  <c r="L57" i="32"/>
  <c r="I57" i="32"/>
  <c r="H57" i="32"/>
  <c r="G57" i="32"/>
  <c r="F57" i="32"/>
  <c r="E57" i="32"/>
  <c r="D57" i="32"/>
  <c r="C57" i="32"/>
  <c r="Y56" i="32"/>
  <c r="X56" i="32"/>
  <c r="AA56" i="32" s="1"/>
  <c r="K56" i="32"/>
  <c r="J56" i="32"/>
  <c r="I56" i="32"/>
  <c r="Y55" i="32"/>
  <c r="X55" i="32"/>
  <c r="AA55" i="32" s="1"/>
  <c r="K55" i="32"/>
  <c r="J55" i="32"/>
  <c r="I55" i="32"/>
  <c r="Y54" i="32"/>
  <c r="X54" i="32"/>
  <c r="AA54" i="32" s="1"/>
  <c r="K54" i="32"/>
  <c r="J54" i="32"/>
  <c r="J57" i="32" s="1"/>
  <c r="K57" i="32" s="1"/>
  <c r="I54" i="32"/>
  <c r="X52" i="32"/>
  <c r="W52" i="32"/>
  <c r="V52" i="32"/>
  <c r="U52" i="32"/>
  <c r="T52" i="32"/>
  <c r="S52" i="32"/>
  <c r="R52" i="32"/>
  <c r="Q52" i="32"/>
  <c r="P52" i="32"/>
  <c r="O52" i="32"/>
  <c r="N52" i="32"/>
  <c r="M52" i="32"/>
  <c r="L52" i="32"/>
  <c r="H52" i="32"/>
  <c r="G52" i="32"/>
  <c r="F52" i="32"/>
  <c r="E52" i="32"/>
  <c r="D52" i="32"/>
  <c r="C52" i="32"/>
  <c r="Y51" i="32"/>
  <c r="Z51" i="32" s="1"/>
  <c r="X51" i="32"/>
  <c r="J51" i="32"/>
  <c r="K51" i="32" s="1"/>
  <c r="I51" i="32"/>
  <c r="AA51" i="32" s="1"/>
  <c r="Y50" i="32"/>
  <c r="Z50" i="32" s="1"/>
  <c r="X50" i="32"/>
  <c r="J50" i="32"/>
  <c r="K50" i="32" s="1"/>
  <c r="I50" i="32"/>
  <c r="AA50" i="32" s="1"/>
  <c r="Y49" i="32"/>
  <c r="Z49" i="32" s="1"/>
  <c r="X49" i="32"/>
  <c r="J49" i="32"/>
  <c r="K49" i="32" s="1"/>
  <c r="I49" i="32"/>
  <c r="AA49" i="32" s="1"/>
  <c r="Y48" i="32"/>
  <c r="Z48" i="32" s="1"/>
  <c r="X48" i="32"/>
  <c r="J48" i="32"/>
  <c r="K48" i="32" s="1"/>
  <c r="I48" i="32"/>
  <c r="I52" i="32" s="1"/>
  <c r="AA52" i="32" s="1"/>
  <c r="Y46" i="32"/>
  <c r="W46" i="32"/>
  <c r="V46" i="32"/>
  <c r="U46" i="32"/>
  <c r="T46" i="32"/>
  <c r="S46" i="32"/>
  <c r="R46" i="32"/>
  <c r="Q46" i="32"/>
  <c r="P46" i="32"/>
  <c r="O46" i="32"/>
  <c r="N46" i="32"/>
  <c r="M46" i="32"/>
  <c r="X46" i="32" s="1"/>
  <c r="L46" i="32"/>
  <c r="J46" i="32"/>
  <c r="K46" i="32" s="1"/>
  <c r="I46" i="32"/>
  <c r="AA46" i="32" s="1"/>
  <c r="H46" i="32"/>
  <c r="G46" i="32"/>
  <c r="F46" i="32"/>
  <c r="E46" i="32"/>
  <c r="D46" i="32"/>
  <c r="C46" i="32"/>
  <c r="AB45" i="32"/>
  <c r="AA45" i="32"/>
  <c r="Z45" i="32"/>
  <c r="Y45" i="32"/>
  <c r="X45" i="32"/>
  <c r="K45" i="32"/>
  <c r="J45" i="32"/>
  <c r="I45" i="32"/>
  <c r="AB44" i="32"/>
  <c r="AA44" i="32"/>
  <c r="Z44" i="32"/>
  <c r="Y44" i="32"/>
  <c r="X44" i="32"/>
  <c r="K44" i="32"/>
  <c r="J44" i="32"/>
  <c r="I44" i="32"/>
  <c r="AB43" i="32"/>
  <c r="AA43" i="32"/>
  <c r="Z43" i="32"/>
  <c r="Y43" i="32"/>
  <c r="X43" i="32"/>
  <c r="K43" i="32"/>
  <c r="J43" i="32"/>
  <c r="I43" i="32"/>
  <c r="AB42" i="32"/>
  <c r="AB46" i="32" s="1"/>
  <c r="AA42" i="32"/>
  <c r="Z42" i="32"/>
  <c r="Y42" i="32"/>
  <c r="X42" i="32"/>
  <c r="K42" i="32"/>
  <c r="J42" i="32"/>
  <c r="I42" i="32"/>
  <c r="W40" i="32"/>
  <c r="V40" i="32"/>
  <c r="U40" i="32"/>
  <c r="T40" i="32"/>
  <c r="S40" i="32"/>
  <c r="R40" i="32"/>
  <c r="Q40" i="32"/>
  <c r="P40" i="32"/>
  <c r="O40" i="32"/>
  <c r="N40" i="32"/>
  <c r="M40" i="32"/>
  <c r="L40" i="32"/>
  <c r="H40" i="32"/>
  <c r="G40" i="32"/>
  <c r="F40" i="32"/>
  <c r="E40" i="32"/>
  <c r="D40" i="32"/>
  <c r="C40" i="32"/>
  <c r="Y39" i="32"/>
  <c r="Z39" i="32" s="1"/>
  <c r="AB39" i="32" s="1"/>
  <c r="X39" i="32"/>
  <c r="J39" i="32"/>
  <c r="K39" i="32" s="1"/>
  <c r="I39" i="32"/>
  <c r="AA39" i="32" s="1"/>
  <c r="Y38" i="32"/>
  <c r="Z38" i="32" s="1"/>
  <c r="AB38" i="32" s="1"/>
  <c r="X38" i="32"/>
  <c r="J38" i="32"/>
  <c r="K38" i="32" s="1"/>
  <c r="I38" i="32"/>
  <c r="AA38" i="32" s="1"/>
  <c r="Y37" i="32"/>
  <c r="Z37" i="32" s="1"/>
  <c r="AB37" i="32" s="1"/>
  <c r="X37" i="32"/>
  <c r="J37" i="32"/>
  <c r="K37" i="32" s="1"/>
  <c r="I37" i="32"/>
  <c r="AA37" i="32" s="1"/>
  <c r="Y36" i="32"/>
  <c r="Z36" i="32" s="1"/>
  <c r="AB36" i="32" s="1"/>
  <c r="X36" i="32"/>
  <c r="J36" i="32"/>
  <c r="K36" i="32" s="1"/>
  <c r="I36" i="32"/>
  <c r="AA36" i="32" s="1"/>
  <c r="Y35" i="32"/>
  <c r="Z35" i="32" s="1"/>
  <c r="AB35" i="32" s="1"/>
  <c r="X35" i="32"/>
  <c r="J35" i="32"/>
  <c r="K35" i="32" s="1"/>
  <c r="I35" i="32"/>
  <c r="AA35" i="32" s="1"/>
  <c r="Y34" i="32"/>
  <c r="Z34" i="32" s="1"/>
  <c r="AB34" i="32" s="1"/>
  <c r="X34" i="32"/>
  <c r="J34" i="32"/>
  <c r="K34" i="32" s="1"/>
  <c r="I34" i="32"/>
  <c r="AA34" i="32" s="1"/>
  <c r="Y33" i="32"/>
  <c r="Z33" i="32" s="1"/>
  <c r="AB33" i="32" s="1"/>
  <c r="X33" i="32"/>
  <c r="J33" i="32"/>
  <c r="K33" i="32" s="1"/>
  <c r="I33" i="32"/>
  <c r="AA33" i="32" s="1"/>
  <c r="Y32" i="32"/>
  <c r="Y40" i="32" s="1"/>
  <c r="X32" i="32"/>
  <c r="X40" i="32" s="1"/>
  <c r="J32" i="32"/>
  <c r="J40" i="32" s="1"/>
  <c r="I32" i="32"/>
  <c r="I40" i="32" s="1"/>
  <c r="AA40" i="32" s="1"/>
  <c r="Y30" i="32"/>
  <c r="W30" i="32"/>
  <c r="V30" i="32"/>
  <c r="U30" i="32"/>
  <c r="T30" i="32"/>
  <c r="S30" i="32"/>
  <c r="R30" i="32"/>
  <c r="Q30" i="32"/>
  <c r="P30" i="32"/>
  <c r="O30" i="32"/>
  <c r="N30" i="32"/>
  <c r="M30" i="32"/>
  <c r="L30" i="32"/>
  <c r="I30" i="32"/>
  <c r="H30" i="32"/>
  <c r="G30" i="32"/>
  <c r="F30" i="32"/>
  <c r="E30" i="32"/>
  <c r="D30" i="32"/>
  <c r="C30" i="32"/>
  <c r="Y29" i="32"/>
  <c r="X29" i="32"/>
  <c r="AA29" i="32" s="1"/>
  <c r="K29" i="32"/>
  <c r="J29" i="32"/>
  <c r="I29" i="32"/>
  <c r="Y28" i="32"/>
  <c r="X28" i="32"/>
  <c r="AA28" i="32" s="1"/>
  <c r="K28" i="32"/>
  <c r="J28" i="32"/>
  <c r="I28" i="32"/>
  <c r="Y27" i="32"/>
  <c r="X27" i="32"/>
  <c r="AA27" i="32" s="1"/>
  <c r="K27" i="32"/>
  <c r="J27" i="32"/>
  <c r="I27" i="32"/>
  <c r="Y26" i="32"/>
  <c r="X26" i="32"/>
  <c r="AA26" i="32" s="1"/>
  <c r="K26" i="32"/>
  <c r="J26" i="32"/>
  <c r="I26" i="32"/>
  <c r="Y25" i="32"/>
  <c r="X25" i="32"/>
  <c r="AA25" i="32" s="1"/>
  <c r="K25" i="32"/>
  <c r="J25" i="32"/>
  <c r="I25" i="32"/>
  <c r="Y24" i="32"/>
  <c r="X24" i="32"/>
  <c r="AA24" i="32" s="1"/>
  <c r="K24" i="32"/>
  <c r="J24" i="32"/>
  <c r="I24" i="32"/>
  <c r="Y23" i="32"/>
  <c r="X23" i="32"/>
  <c r="AA23" i="32" s="1"/>
  <c r="K23" i="32"/>
  <c r="J23" i="32"/>
  <c r="J30" i="32" s="1"/>
  <c r="K30" i="32" s="1"/>
  <c r="I23" i="32"/>
  <c r="X21" i="32"/>
  <c r="W21" i="32"/>
  <c r="V21" i="32"/>
  <c r="U21" i="32"/>
  <c r="T21" i="32"/>
  <c r="S21" i="32"/>
  <c r="R21" i="32"/>
  <c r="Q21" i="32"/>
  <c r="P21" i="32"/>
  <c r="O21" i="32"/>
  <c r="N21" i="32"/>
  <c r="M21" i="32"/>
  <c r="L21" i="32"/>
  <c r="H21" i="32"/>
  <c r="G21" i="32"/>
  <c r="F21" i="32"/>
  <c r="E21" i="32"/>
  <c r="D21" i="32"/>
  <c r="C21" i="32"/>
  <c r="Y20" i="32"/>
  <c r="Z20" i="32" s="1"/>
  <c r="AB20" i="32" s="1"/>
  <c r="X20" i="32"/>
  <c r="J20" i="32"/>
  <c r="K20" i="32" s="1"/>
  <c r="I20" i="32"/>
  <c r="AA20" i="32" s="1"/>
  <c r="Y19" i="32"/>
  <c r="Z19" i="32" s="1"/>
  <c r="X19" i="32"/>
  <c r="J19" i="32"/>
  <c r="K19" i="32" s="1"/>
  <c r="I19" i="32"/>
  <c r="AA19" i="32" s="1"/>
  <c r="Y18" i="32"/>
  <c r="Z18" i="32" s="1"/>
  <c r="AB18" i="32" s="1"/>
  <c r="X18" i="32"/>
  <c r="J18" i="32"/>
  <c r="K18" i="32" s="1"/>
  <c r="I18" i="32"/>
  <c r="AA18" i="32" s="1"/>
  <c r="Y17" i="32"/>
  <c r="Z17" i="32" s="1"/>
  <c r="X17" i="32"/>
  <c r="J17" i="32"/>
  <c r="K17" i="32" s="1"/>
  <c r="I17" i="32"/>
  <c r="AA17" i="32" s="1"/>
  <c r="Y16" i="32"/>
  <c r="Z16" i="32" s="1"/>
  <c r="AB16" i="32" s="1"/>
  <c r="X16" i="32"/>
  <c r="J16" i="32"/>
  <c r="K16" i="32" s="1"/>
  <c r="I16" i="32"/>
  <c r="AA16" i="32" s="1"/>
  <c r="Y15" i="32"/>
  <c r="Z15" i="32" s="1"/>
  <c r="X15" i="32"/>
  <c r="J15" i="32"/>
  <c r="K15" i="32" s="1"/>
  <c r="I15" i="32"/>
  <c r="AA15" i="32" s="1"/>
  <c r="Y14" i="32"/>
  <c r="Z14" i="32" s="1"/>
  <c r="AB14" i="32" s="1"/>
  <c r="X14" i="32"/>
  <c r="J14" i="32"/>
  <c r="K14" i="32" s="1"/>
  <c r="I14" i="32"/>
  <c r="AA14" i="32" s="1"/>
  <c r="Y13" i="32"/>
  <c r="Z13" i="32" s="1"/>
  <c r="X13" i="32"/>
  <c r="J13" i="32"/>
  <c r="K13" i="32" s="1"/>
  <c r="I13" i="32"/>
  <c r="AA13" i="32" s="1"/>
  <c r="Y12" i="32"/>
  <c r="Y21" i="32" s="1"/>
  <c r="X12" i="32"/>
  <c r="J12" i="32"/>
  <c r="K12" i="32" s="1"/>
  <c r="I12" i="32"/>
  <c r="I21" i="32" s="1"/>
  <c r="F13" i="28"/>
  <c r="F12" i="28"/>
  <c r="I260" i="36" l="1"/>
  <c r="F264" i="36" s="1"/>
  <c r="E260" i="36"/>
  <c r="B264" i="36" s="1"/>
  <c r="M260" i="36"/>
  <c r="J264" i="36" s="1"/>
  <c r="Q285" i="36"/>
  <c r="E112" i="36"/>
  <c r="Q258" i="36"/>
  <c r="J261" i="36"/>
  <c r="F291" i="36"/>
  <c r="O304" i="36"/>
  <c r="H244" i="36"/>
  <c r="H251" i="36" s="1"/>
  <c r="B261" i="36"/>
  <c r="L226" i="36"/>
  <c r="L232" i="36" s="1"/>
  <c r="M304" i="36"/>
  <c r="J308" i="36" s="1"/>
  <c r="K112" i="36"/>
  <c r="K114" i="36" s="1"/>
  <c r="B138" i="36"/>
  <c r="B141" i="36" s="1"/>
  <c r="Q256" i="36"/>
  <c r="E304" i="36"/>
  <c r="B308" i="36" s="1"/>
  <c r="G197" i="36"/>
  <c r="B226" i="36"/>
  <c r="B232" i="36" s="1"/>
  <c r="B233" i="36" s="1"/>
  <c r="P274" i="36"/>
  <c r="E226" i="36"/>
  <c r="E232" i="36" s="1"/>
  <c r="E233" i="36" s="1"/>
  <c r="Q298" i="36"/>
  <c r="O274" i="36"/>
  <c r="J275" i="36"/>
  <c r="Q284" i="36"/>
  <c r="Q302" i="36"/>
  <c r="Q269" i="36"/>
  <c r="F305" i="36"/>
  <c r="B152" i="36"/>
  <c r="B158" i="36" s="1"/>
  <c r="B173" i="36"/>
  <c r="B179" i="36" s="1"/>
  <c r="E215" i="36"/>
  <c r="M221" i="36"/>
  <c r="B244" i="36"/>
  <c r="B251" i="36" s="1"/>
  <c r="Q254" i="36"/>
  <c r="E274" i="36"/>
  <c r="B278" i="36" s="1"/>
  <c r="J212" i="36"/>
  <c r="I274" i="36"/>
  <c r="F278" i="36" s="1"/>
  <c r="P304" i="36"/>
  <c r="J209" i="36"/>
  <c r="Q268" i="36"/>
  <c r="O290" i="36"/>
  <c r="I304" i="36"/>
  <c r="F308" i="36" s="1"/>
  <c r="Q299" i="36"/>
  <c r="Q272" i="36"/>
  <c r="J291" i="36"/>
  <c r="N274" i="36"/>
  <c r="K79" i="36"/>
  <c r="K81" i="36" s="1"/>
  <c r="H124" i="36"/>
  <c r="H127" i="36" s="1"/>
  <c r="F152" i="36"/>
  <c r="F158" i="36" s="1"/>
  <c r="F159" i="36" s="1"/>
  <c r="F173" i="36"/>
  <c r="F179" i="36" s="1"/>
  <c r="F180" i="36" s="1"/>
  <c r="H190" i="36"/>
  <c r="B209" i="36"/>
  <c r="B215" i="36" s="1"/>
  <c r="B275" i="36"/>
  <c r="E290" i="36"/>
  <c r="B294" i="36" s="1"/>
  <c r="P260" i="36"/>
  <c r="I290" i="36"/>
  <c r="F294" i="36" s="1"/>
  <c r="K90" i="36"/>
  <c r="K92" i="36" s="1"/>
  <c r="E123" i="36"/>
  <c r="E125" i="36" s="1"/>
  <c r="F156" i="36"/>
  <c r="F177" i="36"/>
  <c r="K226" i="36"/>
  <c r="M238" i="36"/>
  <c r="M290" i="36"/>
  <c r="J294" i="36" s="1"/>
  <c r="G215" i="36"/>
  <c r="E79" i="36"/>
  <c r="E81" i="36" s="1"/>
  <c r="L124" i="36"/>
  <c r="L127" i="36" s="1"/>
  <c r="E197" i="36"/>
  <c r="O260" i="36"/>
  <c r="D114" i="36"/>
  <c r="E114" i="36" s="1"/>
  <c r="M220" i="36"/>
  <c r="K243" i="36"/>
  <c r="Q300" i="36"/>
  <c r="E89" i="36"/>
  <c r="E91" i="36" s="1"/>
  <c r="E101" i="36"/>
  <c r="E103" i="36" s="1"/>
  <c r="B190" i="36"/>
  <c r="B197" i="36" s="1"/>
  <c r="H194" i="36"/>
  <c r="M219" i="36"/>
  <c r="M239" i="36"/>
  <c r="F275" i="36"/>
  <c r="B291" i="36"/>
  <c r="K69" i="36"/>
  <c r="K71" i="36" s="1"/>
  <c r="Q255" i="36"/>
  <c r="Q270" i="36"/>
  <c r="P290" i="36"/>
  <c r="K101" i="36"/>
  <c r="K103" i="36" s="1"/>
  <c r="F138" i="36"/>
  <c r="F141" i="36" s="1"/>
  <c r="H226" i="36"/>
  <c r="H232" i="36" s="1"/>
  <c r="H233" i="36" s="1"/>
  <c r="N244" i="36"/>
  <c r="F261" i="36"/>
  <c r="N260" i="36"/>
  <c r="M274" i="36"/>
  <c r="J278" i="36" s="1"/>
  <c r="Q286" i="36"/>
  <c r="N290" i="36"/>
  <c r="B305" i="36"/>
  <c r="Q273" i="36"/>
  <c r="N243" i="36"/>
  <c r="N304" i="36"/>
  <c r="Q288" i="36"/>
  <c r="L243" i="36"/>
  <c r="E60" i="36"/>
  <c r="E62" i="36" s="1"/>
  <c r="H62" i="36"/>
  <c r="B81" i="36"/>
  <c r="B91" i="36"/>
  <c r="H52" i="36"/>
  <c r="K40" i="36"/>
  <c r="K42" i="36" s="1"/>
  <c r="E69" i="36"/>
  <c r="E71" i="36" s="1"/>
  <c r="K49" i="36"/>
  <c r="K59" i="36"/>
  <c r="K60" i="36" s="1"/>
  <c r="K62" i="36" s="1"/>
  <c r="K48" i="36"/>
  <c r="E51" i="36"/>
  <c r="E52" i="36" s="1"/>
  <c r="N28" i="34"/>
  <c r="H36" i="34"/>
  <c r="N35" i="34"/>
  <c r="Q11" i="34"/>
  <c r="L20" i="34"/>
  <c r="D20" i="34"/>
  <c r="G28" i="34"/>
  <c r="G36" i="34" s="1"/>
  <c r="K13" i="33"/>
  <c r="AB13" i="33" s="1"/>
  <c r="K12" i="33"/>
  <c r="AB12" i="33" s="1"/>
  <c r="N12" i="6"/>
  <c r="N15" i="6" s="1"/>
  <c r="Z63" i="32"/>
  <c r="Z21" i="32"/>
  <c r="AB13" i="32"/>
  <c r="AB15" i="32"/>
  <c r="AB17" i="32"/>
  <c r="AB19" i="32"/>
  <c r="K40" i="32"/>
  <c r="AA21" i="32"/>
  <c r="AA30" i="32"/>
  <c r="AB48" i="32"/>
  <c r="AB50" i="32"/>
  <c r="AB74" i="32"/>
  <c r="AB76" i="32"/>
  <c r="AB78" i="32"/>
  <c r="AB80" i="32"/>
  <c r="AA63" i="32"/>
  <c r="Z46" i="32"/>
  <c r="AB49" i="32"/>
  <c r="AB51" i="32"/>
  <c r="K63" i="32"/>
  <c r="Z12" i="32"/>
  <c r="AB12" i="32" s="1"/>
  <c r="Z71" i="32"/>
  <c r="AB71" i="32" s="1"/>
  <c r="AA12" i="32"/>
  <c r="K32" i="32"/>
  <c r="AA48" i="32"/>
  <c r="Y52" i="32"/>
  <c r="Z52" i="32" s="1"/>
  <c r="K59" i="32"/>
  <c r="AA71" i="32"/>
  <c r="J21" i="32"/>
  <c r="Z23" i="32"/>
  <c r="AB23" i="32" s="1"/>
  <c r="Z24" i="32"/>
  <c r="AB24" i="32" s="1"/>
  <c r="Z25" i="32"/>
  <c r="AB25" i="32" s="1"/>
  <c r="Z26" i="32"/>
  <c r="AB26" i="32" s="1"/>
  <c r="Z27" i="32"/>
  <c r="AB27" i="32" s="1"/>
  <c r="Z28" i="32"/>
  <c r="AB28" i="32" s="1"/>
  <c r="Z29" i="32"/>
  <c r="AB29" i="32" s="1"/>
  <c r="X30" i="32"/>
  <c r="Z30" i="32" s="1"/>
  <c r="J52" i="32"/>
  <c r="K52" i="32" s="1"/>
  <c r="Z54" i="32"/>
  <c r="AB54" i="32" s="1"/>
  <c r="Z55" i="32"/>
  <c r="AB55" i="32" s="1"/>
  <c r="Z56" i="32"/>
  <c r="AB56" i="32" s="1"/>
  <c r="X57" i="32"/>
  <c r="Z57" i="32" s="1"/>
  <c r="J81" i="32"/>
  <c r="K81" i="32" s="1"/>
  <c r="Z32" i="32"/>
  <c r="Z59" i="32"/>
  <c r="AB59" i="32" s="1"/>
  <c r="AB63" i="32" s="1"/>
  <c r="AA32" i="32"/>
  <c r="AA59" i="32"/>
  <c r="E11" i="13"/>
  <c r="F11" i="13"/>
  <c r="G11" i="13"/>
  <c r="H11" i="13"/>
  <c r="I11" i="13"/>
  <c r="D11" i="13"/>
  <c r="I11" i="10"/>
  <c r="H11" i="10"/>
  <c r="G11" i="10"/>
  <c r="F11" i="10"/>
  <c r="E11" i="10"/>
  <c r="D11" i="10"/>
  <c r="J11" i="10" s="1"/>
  <c r="H197" i="36" l="1"/>
  <c r="H198" i="36" s="1"/>
  <c r="M226" i="36"/>
  <c r="Q290" i="36"/>
  <c r="Q294" i="36" s="1"/>
  <c r="Q295" i="36" s="1"/>
  <c r="Q304" i="36"/>
  <c r="Q308" i="36" s="1"/>
  <c r="Q309" i="36" s="1"/>
  <c r="J215" i="36"/>
  <c r="J216" i="36" s="1"/>
  <c r="K50" i="36"/>
  <c r="K52" i="36" s="1"/>
  <c r="Q260" i="36"/>
  <c r="Q264" i="36" s="1"/>
  <c r="Q265" i="36" s="1"/>
  <c r="M243" i="36"/>
  <c r="K232" i="36"/>
  <c r="K233" i="36" s="1"/>
  <c r="Q274" i="36"/>
  <c r="Q278" i="36" s="1"/>
  <c r="Q279" i="36" s="1"/>
  <c r="M232" i="36"/>
  <c r="K244" i="36"/>
  <c r="K245" i="36" s="1"/>
  <c r="K251" i="36" s="1"/>
  <c r="N36" i="34"/>
  <c r="N37" i="34" s="1"/>
  <c r="N40" i="34" s="1"/>
  <c r="AB52" i="32"/>
  <c r="AB57" i="32"/>
  <c r="AA57" i="32"/>
  <c r="AB30" i="32"/>
  <c r="AB81" i="32"/>
  <c r="K21" i="32"/>
  <c r="Z40" i="32"/>
  <c r="AB32" i="32"/>
  <c r="AB40" i="32" s="1"/>
  <c r="J14" i="14"/>
  <c r="J12" i="14"/>
  <c r="K22" i="12"/>
  <c r="K20" i="12"/>
  <c r="F88" i="3" l="1"/>
  <c r="I9" i="14" l="1"/>
  <c r="H9" i="14"/>
  <c r="G9" i="14"/>
  <c r="F9" i="14"/>
  <c r="E9" i="14"/>
  <c r="D9" i="14"/>
  <c r="J8" i="14"/>
  <c r="J9" i="14" s="1"/>
  <c r="I13" i="10"/>
  <c r="H13" i="10"/>
  <c r="G13" i="10"/>
  <c r="F13" i="10"/>
  <c r="E13" i="10"/>
  <c r="D13" i="10"/>
  <c r="J12" i="10"/>
  <c r="J13" i="10" s="1"/>
  <c r="I9" i="10"/>
  <c r="H9" i="10"/>
  <c r="G9" i="10"/>
  <c r="F9" i="10"/>
  <c r="E9" i="10"/>
  <c r="D9" i="10"/>
  <c r="J8" i="10"/>
  <c r="H14" i="10" l="1"/>
  <c r="I14" i="10"/>
  <c r="E14" i="10"/>
  <c r="D14" i="10"/>
  <c r="G14" i="10"/>
  <c r="F14" i="10"/>
  <c r="J9" i="10"/>
  <c r="J14" i="10" l="1"/>
  <c r="J16" i="10" s="1"/>
  <c r="W126" i="26"/>
  <c r="W80" i="25"/>
  <c r="W109" i="24"/>
  <c r="W122" i="24" s="1"/>
  <c r="W124" i="24" s="1"/>
  <c r="V85" i="23"/>
  <c r="U85" i="23"/>
  <c r="W59" i="22"/>
  <c r="X14" i="33"/>
  <c r="Y14" i="33"/>
  <c r="W83" i="32"/>
  <c r="P83" i="32"/>
  <c r="O83" i="32"/>
  <c r="H83" i="32"/>
  <c r="G83" i="32"/>
  <c r="V83" i="32"/>
  <c r="U83" i="32"/>
  <c r="T83" i="32"/>
  <c r="S83" i="32"/>
  <c r="R83" i="32"/>
  <c r="Q83" i="32"/>
  <c r="N83" i="32"/>
  <c r="M83" i="32"/>
  <c r="L83" i="32"/>
  <c r="F83" i="32"/>
  <c r="E83" i="32"/>
  <c r="D83" i="32"/>
  <c r="C83" i="32"/>
  <c r="W19" i="31"/>
  <c r="V19" i="31"/>
  <c r="U19" i="31"/>
  <c r="T19" i="31"/>
  <c r="S19" i="31"/>
  <c r="R19" i="31"/>
  <c r="Q19" i="31"/>
  <c r="P19" i="31"/>
  <c r="O19" i="31"/>
  <c r="N19" i="31"/>
  <c r="M19" i="31"/>
  <c r="L19" i="31"/>
  <c r="H19" i="31"/>
  <c r="G19" i="31"/>
  <c r="F19" i="31"/>
  <c r="E19" i="31"/>
  <c r="D19" i="31"/>
  <c r="C19" i="31"/>
  <c r="Y19" i="31"/>
  <c r="J19" i="31"/>
  <c r="I19" i="31"/>
  <c r="L18" i="4"/>
  <c r="K18" i="4"/>
  <c r="J18" i="4"/>
  <c r="I18" i="4"/>
  <c r="H18" i="4"/>
  <c r="G18" i="4"/>
  <c r="E18" i="4"/>
  <c r="F18" i="4" s="1"/>
  <c r="D18" i="4"/>
  <c r="C18" i="4"/>
  <c r="AA98" i="29"/>
  <c r="AA99" i="29"/>
  <c r="AA100" i="29"/>
  <c r="AA97" i="29"/>
  <c r="F33" i="3"/>
  <c r="F34" i="3"/>
  <c r="F35" i="3"/>
  <c r="F36" i="3"/>
  <c r="F37" i="3"/>
  <c r="F38" i="3"/>
  <c r="F39" i="3"/>
  <c r="F42" i="3"/>
  <c r="F43" i="3"/>
  <c r="F44" i="3"/>
  <c r="F45" i="3"/>
  <c r="F46" i="3"/>
  <c r="F47" i="3"/>
  <c r="F48" i="3"/>
  <c r="F49" i="3"/>
  <c r="N122" i="3"/>
  <c r="M117" i="3"/>
  <c r="N117" i="3" s="1"/>
  <c r="F117" i="3"/>
  <c r="M115" i="3"/>
  <c r="N115" i="3" s="1"/>
  <c r="F115" i="3"/>
  <c r="M114" i="3"/>
  <c r="N114" i="3" s="1"/>
  <c r="F114" i="3"/>
  <c r="M18" i="4" l="1"/>
  <c r="N18" i="4" s="1"/>
  <c r="X83" i="32"/>
  <c r="I83" i="32"/>
  <c r="AA83" i="32" s="1"/>
  <c r="Y83" i="32"/>
  <c r="Z83" i="32" s="1"/>
  <c r="K19" i="31"/>
  <c r="AB19" i="31"/>
  <c r="X19" i="31"/>
  <c r="Z19" i="31" s="1"/>
  <c r="L99" i="3"/>
  <c r="K99" i="3"/>
  <c r="J99" i="3"/>
  <c r="I99" i="3"/>
  <c r="H99" i="3"/>
  <c r="G99" i="3"/>
  <c r="E99" i="3"/>
  <c r="D99" i="3"/>
  <c r="C99" i="3"/>
  <c r="M97" i="3"/>
  <c r="F97" i="3"/>
  <c r="M96" i="3"/>
  <c r="F96" i="3"/>
  <c r="L91" i="3"/>
  <c r="K91" i="3"/>
  <c r="J91" i="3"/>
  <c r="I91" i="3"/>
  <c r="H91" i="3"/>
  <c r="G91" i="3"/>
  <c r="E91" i="3"/>
  <c r="D91" i="3"/>
  <c r="C91" i="3"/>
  <c r="M90" i="3"/>
  <c r="F90" i="3"/>
  <c r="M89" i="3"/>
  <c r="F89" i="3"/>
  <c r="M88" i="3"/>
  <c r="M87" i="3"/>
  <c r="F87" i="3"/>
  <c r="M86" i="3"/>
  <c r="F86" i="3"/>
  <c r="M85" i="3"/>
  <c r="F85" i="3"/>
  <c r="M84" i="3"/>
  <c r="F84" i="3"/>
  <c r="M83" i="3"/>
  <c r="F83" i="3"/>
  <c r="M82" i="3"/>
  <c r="F82" i="3"/>
  <c r="M81" i="3"/>
  <c r="F81" i="3"/>
  <c r="L79" i="3"/>
  <c r="K79" i="3"/>
  <c r="J79" i="3"/>
  <c r="I79" i="3"/>
  <c r="H79" i="3"/>
  <c r="G79" i="3"/>
  <c r="E79" i="3"/>
  <c r="D79" i="3"/>
  <c r="C79" i="3"/>
  <c r="M78" i="3"/>
  <c r="F78" i="3"/>
  <c r="M77" i="3"/>
  <c r="F77" i="3"/>
  <c r="M76" i="3"/>
  <c r="F76" i="3"/>
  <c r="M75" i="3"/>
  <c r="F75" i="3"/>
  <c r="L73" i="3"/>
  <c r="K73" i="3"/>
  <c r="J73" i="3"/>
  <c r="I73" i="3"/>
  <c r="H73" i="3"/>
  <c r="G73" i="3"/>
  <c r="E73" i="3"/>
  <c r="D73" i="3"/>
  <c r="C73" i="3"/>
  <c r="M72" i="3"/>
  <c r="F72" i="3"/>
  <c r="M71" i="3"/>
  <c r="F71" i="3"/>
  <c r="M70" i="3"/>
  <c r="F70" i="3"/>
  <c r="M69" i="3"/>
  <c r="F69" i="3"/>
  <c r="L67" i="3"/>
  <c r="K67" i="3"/>
  <c r="J67" i="3"/>
  <c r="I67" i="3"/>
  <c r="H67" i="3"/>
  <c r="G67" i="3"/>
  <c r="E67" i="3"/>
  <c r="D67" i="3"/>
  <c r="C67" i="3"/>
  <c r="M66" i="3"/>
  <c r="F66" i="3"/>
  <c r="M65" i="3"/>
  <c r="F65" i="3"/>
  <c r="M64" i="3"/>
  <c r="F64" i="3"/>
  <c r="L62" i="3"/>
  <c r="K62" i="3"/>
  <c r="J62" i="3"/>
  <c r="I62" i="3"/>
  <c r="H62" i="3"/>
  <c r="G62" i="3"/>
  <c r="E62" i="3"/>
  <c r="D62" i="3"/>
  <c r="C62" i="3"/>
  <c r="M61" i="3"/>
  <c r="F61" i="3"/>
  <c r="M60" i="3"/>
  <c r="F60" i="3"/>
  <c r="M59" i="3"/>
  <c r="F59" i="3"/>
  <c r="M58" i="3"/>
  <c r="F58" i="3"/>
  <c r="L56" i="3"/>
  <c r="K56" i="3"/>
  <c r="J56" i="3"/>
  <c r="I56" i="3"/>
  <c r="H56" i="3"/>
  <c r="G56" i="3"/>
  <c r="E56" i="3"/>
  <c r="D56" i="3"/>
  <c r="C56" i="3"/>
  <c r="M55" i="3"/>
  <c r="F55" i="3"/>
  <c r="M54" i="3"/>
  <c r="F54" i="3"/>
  <c r="M53" i="3"/>
  <c r="F53" i="3"/>
  <c r="M52" i="3"/>
  <c r="F52" i="3"/>
  <c r="L50" i="3"/>
  <c r="K50" i="3"/>
  <c r="J50" i="3"/>
  <c r="I50" i="3"/>
  <c r="H50" i="3"/>
  <c r="G50" i="3"/>
  <c r="E50" i="3"/>
  <c r="D50" i="3"/>
  <c r="C50" i="3"/>
  <c r="M49" i="3"/>
  <c r="N49" i="3" s="1"/>
  <c r="M48" i="3"/>
  <c r="N48" i="3" s="1"/>
  <c r="M47" i="3"/>
  <c r="N47" i="3" s="1"/>
  <c r="M46" i="3"/>
  <c r="N46" i="3" s="1"/>
  <c r="M45" i="3"/>
  <c r="N45" i="3" s="1"/>
  <c r="M44" i="3"/>
  <c r="N44" i="3" s="1"/>
  <c r="M43" i="3"/>
  <c r="N43" i="3" s="1"/>
  <c r="M42" i="3"/>
  <c r="F50" i="3"/>
  <c r="L40" i="3"/>
  <c r="K40" i="3"/>
  <c r="J40" i="3"/>
  <c r="I40" i="3"/>
  <c r="H40" i="3"/>
  <c r="G40" i="3"/>
  <c r="E40" i="3"/>
  <c r="D40" i="3"/>
  <c r="C40" i="3"/>
  <c r="M39" i="3"/>
  <c r="N39" i="3" s="1"/>
  <c r="M38" i="3"/>
  <c r="N38" i="3" s="1"/>
  <c r="M37" i="3"/>
  <c r="N37" i="3" s="1"/>
  <c r="M36" i="3"/>
  <c r="N36" i="3" s="1"/>
  <c r="M35" i="3"/>
  <c r="N35" i="3" s="1"/>
  <c r="M34" i="3"/>
  <c r="N34" i="3" s="1"/>
  <c r="M33" i="3"/>
  <c r="N33" i="3" s="1"/>
  <c r="F40" i="3"/>
  <c r="L31" i="3"/>
  <c r="K31" i="3"/>
  <c r="J31" i="3"/>
  <c r="I31" i="3"/>
  <c r="H31" i="3"/>
  <c r="G31" i="3"/>
  <c r="E31" i="3"/>
  <c r="D31" i="3"/>
  <c r="C31" i="3"/>
  <c r="M30" i="3"/>
  <c r="F30" i="3"/>
  <c r="M29" i="3"/>
  <c r="F29" i="3"/>
  <c r="M28" i="3"/>
  <c r="F28" i="3"/>
  <c r="M27" i="3"/>
  <c r="F27" i="3"/>
  <c r="M26" i="3"/>
  <c r="F26" i="3"/>
  <c r="M25" i="3"/>
  <c r="F25" i="3"/>
  <c r="M24" i="3"/>
  <c r="F24" i="3"/>
  <c r="M23" i="3"/>
  <c r="F23" i="3"/>
  <c r="M22" i="3"/>
  <c r="F22" i="3"/>
  <c r="L20" i="3"/>
  <c r="K20" i="3"/>
  <c r="J20" i="3"/>
  <c r="I20" i="3"/>
  <c r="H20" i="3"/>
  <c r="G20" i="3"/>
  <c r="E20" i="3"/>
  <c r="D20" i="3"/>
  <c r="C20" i="3"/>
  <c r="M19" i="3"/>
  <c r="F19" i="3"/>
  <c r="M18" i="3"/>
  <c r="F18" i="3"/>
  <c r="M17" i="3"/>
  <c r="F17" i="3"/>
  <c r="M16" i="3"/>
  <c r="F16" i="3"/>
  <c r="M15" i="3"/>
  <c r="F15" i="3"/>
  <c r="V18" i="2"/>
  <c r="U18" i="2"/>
  <c r="T18" i="2"/>
  <c r="S18" i="2"/>
  <c r="R18" i="2"/>
  <c r="Q18" i="2"/>
  <c r="P18" i="2"/>
  <c r="O18" i="2"/>
  <c r="N18" i="2"/>
  <c r="M18" i="2"/>
  <c r="L18" i="2"/>
  <c r="K18" i="2"/>
  <c r="G18" i="2"/>
  <c r="F18" i="2"/>
  <c r="E18" i="2"/>
  <c r="D18" i="2"/>
  <c r="C18" i="2"/>
  <c r="B18" i="2"/>
  <c r="H18" i="2"/>
  <c r="L17" i="30"/>
  <c r="K17" i="30"/>
  <c r="J17" i="30"/>
  <c r="I17" i="30"/>
  <c r="H17" i="30"/>
  <c r="G17" i="30"/>
  <c r="E17" i="30"/>
  <c r="D17" i="30"/>
  <c r="C17" i="30"/>
  <c r="F17" i="30" s="1"/>
  <c r="M17" i="30" l="1"/>
  <c r="N17" i="30" s="1"/>
  <c r="F79" i="3"/>
  <c r="N71" i="3"/>
  <c r="F73" i="3"/>
  <c r="M67" i="3"/>
  <c r="F67" i="3"/>
  <c r="M99" i="3"/>
  <c r="F62" i="3"/>
  <c r="N23" i="3"/>
  <c r="N22" i="3"/>
  <c r="N16" i="3"/>
  <c r="N18" i="3"/>
  <c r="M20" i="3"/>
  <c r="N17" i="3"/>
  <c r="F20" i="3"/>
  <c r="N86" i="3"/>
  <c r="G93" i="3"/>
  <c r="G101" i="3" s="1"/>
  <c r="N87" i="3"/>
  <c r="J83" i="32"/>
  <c r="K83" i="32" s="1"/>
  <c r="AB83" i="32" s="1"/>
  <c r="AA19" i="31"/>
  <c r="N96" i="3"/>
  <c r="N97" i="3"/>
  <c r="N84" i="3"/>
  <c r="L93" i="3"/>
  <c r="L101" i="3" s="1"/>
  <c r="N81" i="3"/>
  <c r="N85" i="3"/>
  <c r="N88" i="3"/>
  <c r="F91" i="3"/>
  <c r="N82" i="3"/>
  <c r="N89" i="3"/>
  <c r="N83" i="3"/>
  <c r="N90" i="3"/>
  <c r="N75" i="3"/>
  <c r="N76" i="3"/>
  <c r="N77" i="3"/>
  <c r="N78" i="3"/>
  <c r="K93" i="3"/>
  <c r="K101" i="3" s="1"/>
  <c r="N72" i="3"/>
  <c r="N69" i="3"/>
  <c r="N70" i="3"/>
  <c r="J93" i="3"/>
  <c r="J101" i="3" s="1"/>
  <c r="N66" i="3"/>
  <c r="N65" i="3"/>
  <c r="M62" i="3"/>
  <c r="N59" i="3"/>
  <c r="N60" i="3"/>
  <c r="N61" i="3"/>
  <c r="C93" i="3"/>
  <c r="C101" i="3" s="1"/>
  <c r="D93" i="3"/>
  <c r="D101" i="3" s="1"/>
  <c r="M56" i="3"/>
  <c r="N54" i="3"/>
  <c r="N53" i="3"/>
  <c r="N55" i="3"/>
  <c r="F56" i="3"/>
  <c r="H93" i="3"/>
  <c r="M31" i="3"/>
  <c r="E93" i="3"/>
  <c r="I93" i="3"/>
  <c r="I101" i="3" s="1"/>
  <c r="M50" i="3"/>
  <c r="N42" i="3"/>
  <c r="N50" i="3" s="1"/>
  <c r="N30" i="3"/>
  <c r="N27" i="3"/>
  <c r="N24" i="3"/>
  <c r="N28" i="3"/>
  <c r="F31" i="3"/>
  <c r="N25" i="3"/>
  <c r="N29" i="3"/>
  <c r="N19" i="3"/>
  <c r="N40" i="3"/>
  <c r="N26" i="3"/>
  <c r="M40" i="3"/>
  <c r="N52" i="3"/>
  <c r="N58" i="3"/>
  <c r="N64" i="3"/>
  <c r="N15" i="3"/>
  <c r="M73" i="3"/>
  <c r="M79" i="3"/>
  <c r="F99" i="3"/>
  <c r="M91" i="3"/>
  <c r="I18" i="2"/>
  <c r="X18" i="2"/>
  <c r="W18" i="2"/>
  <c r="Y18" i="2"/>
  <c r="N79" i="3" l="1"/>
  <c r="N73" i="3"/>
  <c r="N67" i="3"/>
  <c r="N99" i="3"/>
  <c r="N56" i="3"/>
  <c r="N31" i="3"/>
  <c r="N20" i="3"/>
  <c r="N91" i="3"/>
  <c r="H101" i="3"/>
  <c r="M101" i="3" s="1"/>
  <c r="N62" i="3"/>
  <c r="E101" i="3"/>
  <c r="F101" i="3" s="1"/>
  <c r="F93" i="3"/>
  <c r="M93" i="3"/>
  <c r="Z18" i="2"/>
  <c r="J18" i="2"/>
  <c r="AA18" i="2"/>
  <c r="N93" i="3" l="1"/>
  <c r="N101" i="3" s="1"/>
  <c r="AA14" i="33" l="1"/>
  <c r="J29" i="18"/>
  <c r="E16" i="8" l="1"/>
  <c r="F16" i="8"/>
  <c r="G16" i="8"/>
  <c r="H16" i="8"/>
  <c r="I16" i="8"/>
  <c r="D16" i="8"/>
  <c r="J14" i="8"/>
  <c r="J16" i="11" l="1"/>
  <c r="V126" i="26"/>
  <c r="V80" i="25"/>
  <c r="V109" i="24"/>
  <c r="V122" i="24" s="1"/>
  <c r="V124" i="24" s="1"/>
  <c r="V59" i="22"/>
  <c r="D14" i="33" l="1"/>
  <c r="E14" i="33"/>
  <c r="F14" i="33"/>
  <c r="G14" i="33"/>
  <c r="H14" i="33"/>
  <c r="I14" i="33"/>
  <c r="J14" i="33"/>
  <c r="K14" i="33"/>
  <c r="L14" i="33"/>
  <c r="M14" i="33"/>
  <c r="N14" i="33"/>
  <c r="O14" i="33"/>
  <c r="P14" i="33"/>
  <c r="Q14" i="33"/>
  <c r="R14" i="33"/>
  <c r="S14" i="33"/>
  <c r="T14" i="33"/>
  <c r="U14" i="33"/>
  <c r="V14" i="33"/>
  <c r="W14" i="33"/>
  <c r="Z14" i="33"/>
  <c r="C14" i="33"/>
  <c r="AB14" i="33"/>
  <c r="F15" i="28" l="1"/>
  <c r="E20" i="28"/>
  <c r="E14" i="28"/>
  <c r="E16" i="28" s="1"/>
  <c r="E22" i="28" l="1"/>
  <c r="U109" i="24" l="1"/>
  <c r="U122" i="24" s="1"/>
  <c r="U124" i="24" s="1"/>
  <c r="U126" i="26" l="1"/>
  <c r="T126" i="26"/>
  <c r="S126" i="26"/>
  <c r="R126" i="26"/>
  <c r="Q126" i="26"/>
  <c r="P126" i="26"/>
  <c r="O126" i="26"/>
  <c r="N126" i="26"/>
  <c r="M126" i="26"/>
  <c r="L126" i="26"/>
  <c r="K126" i="26"/>
  <c r="J126" i="26"/>
  <c r="I126" i="26"/>
  <c r="H126" i="26"/>
  <c r="G126" i="26"/>
  <c r="F126" i="26"/>
  <c r="U80" i="25"/>
  <c r="T80" i="25"/>
  <c r="S80" i="25"/>
  <c r="R80" i="25"/>
  <c r="Q80" i="25"/>
  <c r="P80" i="25"/>
  <c r="O80" i="25"/>
  <c r="N80" i="25"/>
  <c r="M80" i="25"/>
  <c r="L80" i="25"/>
  <c r="K80" i="25"/>
  <c r="J80" i="25"/>
  <c r="I80" i="25"/>
  <c r="H80" i="25"/>
  <c r="G80" i="25"/>
  <c r="F80" i="25"/>
  <c r="T109" i="24"/>
  <c r="T122" i="24" s="1"/>
  <c r="T124" i="24" s="1"/>
  <c r="S109" i="24"/>
  <c r="S122" i="24" s="1"/>
  <c r="S124" i="24" s="1"/>
  <c r="R109" i="24"/>
  <c r="R122" i="24" s="1"/>
  <c r="R124" i="24" s="1"/>
  <c r="Q109" i="24"/>
  <c r="Q122" i="24" s="1"/>
  <c r="Q124" i="24" s="1"/>
  <c r="P109" i="24"/>
  <c r="P122" i="24" s="1"/>
  <c r="P124" i="24" s="1"/>
  <c r="O109" i="24"/>
  <c r="O122" i="24" s="1"/>
  <c r="O124" i="24" s="1"/>
  <c r="N109" i="24"/>
  <c r="N122" i="24" s="1"/>
  <c r="N124" i="24" s="1"/>
  <c r="M109" i="24"/>
  <c r="M122" i="24" s="1"/>
  <c r="M124" i="24" s="1"/>
  <c r="L109" i="24"/>
  <c r="L122" i="24" s="1"/>
  <c r="L124" i="24" s="1"/>
  <c r="K109" i="24"/>
  <c r="K122" i="24" s="1"/>
  <c r="K124" i="24" s="1"/>
  <c r="J109" i="24"/>
  <c r="J122" i="24" s="1"/>
  <c r="J124" i="24" s="1"/>
  <c r="I109" i="24"/>
  <c r="I122" i="24" s="1"/>
  <c r="I124" i="24" s="1"/>
  <c r="H109" i="24"/>
  <c r="H122" i="24" s="1"/>
  <c r="H124" i="24" s="1"/>
  <c r="G109" i="24"/>
  <c r="G122" i="24" s="1"/>
  <c r="G124" i="24" s="1"/>
  <c r="F109" i="24"/>
  <c r="F122" i="24" s="1"/>
  <c r="F124" i="24" s="1"/>
  <c r="T85" i="23"/>
  <c r="S85" i="23"/>
  <c r="R85" i="23"/>
  <c r="Q85" i="23"/>
  <c r="P85" i="23"/>
  <c r="O85" i="23"/>
  <c r="N85" i="23"/>
  <c r="M85" i="23"/>
  <c r="L85" i="23"/>
  <c r="K85" i="23"/>
  <c r="J85" i="23"/>
  <c r="I85" i="23"/>
  <c r="H85" i="23"/>
  <c r="G85" i="23"/>
  <c r="F85" i="23"/>
  <c r="E85" i="23"/>
  <c r="U59" i="22"/>
  <c r="T59" i="22"/>
  <c r="S59" i="22"/>
  <c r="R59" i="22"/>
  <c r="Q59" i="22"/>
  <c r="P59" i="22"/>
  <c r="O59" i="22"/>
  <c r="N59" i="22"/>
  <c r="M59" i="22"/>
  <c r="L59" i="22"/>
  <c r="K59" i="22"/>
  <c r="J59" i="22"/>
  <c r="I59" i="22"/>
  <c r="H59" i="22"/>
  <c r="G59" i="22"/>
  <c r="F59" i="22"/>
  <c r="F39" i="18"/>
  <c r="E20" i="18"/>
  <c r="E8" i="18"/>
  <c r="F33" i="18" s="1"/>
  <c r="E12" i="18"/>
  <c r="F16" i="18"/>
  <c r="F35" i="18" l="1"/>
  <c r="G41" i="18" s="1"/>
  <c r="I93" i="29" l="1"/>
  <c r="I92" i="29"/>
  <c r="X93" i="29"/>
  <c r="X92" i="29"/>
  <c r="X80" i="29"/>
  <c r="X81" i="29"/>
  <c r="X82" i="29"/>
  <c r="X83" i="29"/>
  <c r="X84" i="29"/>
  <c r="X85" i="29"/>
  <c r="X86" i="29"/>
  <c r="X87" i="29"/>
  <c r="X88" i="29"/>
  <c r="X79" i="29"/>
  <c r="X74" i="29"/>
  <c r="X75" i="29"/>
  <c r="X76" i="29"/>
  <c r="X69" i="29"/>
  <c r="X70" i="29"/>
  <c r="X67" i="29"/>
  <c r="X63" i="29"/>
  <c r="X64" i="29"/>
  <c r="X62" i="29"/>
  <c r="X41" i="29"/>
  <c r="X42" i="29"/>
  <c r="X43" i="29"/>
  <c r="X44" i="29"/>
  <c r="X45" i="29"/>
  <c r="X46" i="29"/>
  <c r="X47" i="29"/>
  <c r="X40" i="29"/>
  <c r="X32" i="29"/>
  <c r="X33" i="29"/>
  <c r="X34" i="29"/>
  <c r="X35" i="29"/>
  <c r="X36" i="29"/>
  <c r="X37" i="29"/>
  <c r="X21" i="29"/>
  <c r="X22" i="29"/>
  <c r="X23" i="29"/>
  <c r="X24" i="29"/>
  <c r="X25" i="29"/>
  <c r="X26" i="29"/>
  <c r="X27" i="29"/>
  <c r="X28" i="29"/>
  <c r="X20" i="29"/>
  <c r="I80" i="29"/>
  <c r="AA80" i="29" s="1"/>
  <c r="I81" i="29"/>
  <c r="AA81" i="29" s="1"/>
  <c r="I82" i="29"/>
  <c r="I83" i="29"/>
  <c r="I84" i="29"/>
  <c r="I85" i="29"/>
  <c r="AA85" i="29" s="1"/>
  <c r="I86" i="29"/>
  <c r="AA86" i="29" s="1"/>
  <c r="I87" i="29"/>
  <c r="AA87" i="29" s="1"/>
  <c r="I88" i="29"/>
  <c r="AA88" i="29" s="1"/>
  <c r="I79" i="29"/>
  <c r="AA79" i="29" s="1"/>
  <c r="I74" i="29"/>
  <c r="I75" i="29"/>
  <c r="I76" i="29"/>
  <c r="I73" i="29"/>
  <c r="I67" i="29"/>
  <c r="I69" i="29"/>
  <c r="I70" i="29"/>
  <c r="AA70" i="29" s="1"/>
  <c r="I63" i="29"/>
  <c r="I64" i="29"/>
  <c r="I62" i="29"/>
  <c r="I41" i="29"/>
  <c r="I42" i="29"/>
  <c r="I43" i="29"/>
  <c r="AA43" i="29" s="1"/>
  <c r="I44" i="29"/>
  <c r="AA44" i="29" s="1"/>
  <c r="I45" i="29"/>
  <c r="AA45" i="29" s="1"/>
  <c r="I46" i="29"/>
  <c r="AA46" i="29" s="1"/>
  <c r="I47" i="29"/>
  <c r="I40" i="29"/>
  <c r="I36" i="29"/>
  <c r="AA36" i="29" s="1"/>
  <c r="I37" i="29"/>
  <c r="AA37" i="29" s="1"/>
  <c r="I31" i="29"/>
  <c r="I32" i="29"/>
  <c r="I33" i="29"/>
  <c r="I34" i="29"/>
  <c r="AA34" i="29" s="1"/>
  <c r="I21" i="29"/>
  <c r="I22" i="29"/>
  <c r="AA22" i="29" s="1"/>
  <c r="I23" i="29"/>
  <c r="I24" i="29"/>
  <c r="I25" i="29"/>
  <c r="I26" i="29"/>
  <c r="AA26" i="29" s="1"/>
  <c r="I27" i="29"/>
  <c r="AA27" i="29" s="1"/>
  <c r="I28" i="29"/>
  <c r="I20" i="29"/>
  <c r="AA20" i="29" s="1"/>
  <c r="I35" i="29"/>
  <c r="X31" i="29"/>
  <c r="AA35" i="29" l="1"/>
  <c r="AA93" i="29"/>
  <c r="AA28" i="29"/>
  <c r="AA69" i="29"/>
  <c r="AA67" i="29"/>
  <c r="AA63" i="29"/>
  <c r="AA21" i="29"/>
  <c r="AA40" i="29"/>
  <c r="AA62" i="29"/>
  <c r="AA74" i="29"/>
  <c r="AA82" i="29"/>
  <c r="AA33" i="29"/>
  <c r="AA24" i="29"/>
  <c r="AA42" i="29"/>
  <c r="AA76" i="29"/>
  <c r="AA84" i="29"/>
  <c r="AA75" i="29"/>
  <c r="AA83" i="29"/>
  <c r="AA25" i="29"/>
  <c r="AA31" i="29"/>
  <c r="AA32" i="29"/>
  <c r="AA23" i="29"/>
  <c r="AA41" i="29"/>
  <c r="AA92" i="29"/>
  <c r="AA47" i="29"/>
  <c r="AA64" i="29"/>
  <c r="X68" i="29"/>
  <c r="I68" i="29"/>
  <c r="AA68" i="29" l="1"/>
  <c r="I50" i="29"/>
  <c r="I51" i="29"/>
  <c r="I53" i="29"/>
  <c r="X53" i="29"/>
  <c r="X50" i="29"/>
  <c r="X51" i="29"/>
  <c r="X52" i="29"/>
  <c r="I52" i="29"/>
  <c r="X59" i="29"/>
  <c r="X58" i="29"/>
  <c r="X57" i="29"/>
  <c r="I57" i="29"/>
  <c r="I58" i="29"/>
  <c r="I59" i="29"/>
  <c r="X56" i="29"/>
  <c r="I56" i="29"/>
  <c r="AA56" i="29" l="1"/>
  <c r="AA52" i="29"/>
  <c r="AA59" i="29"/>
  <c r="AA58" i="29"/>
  <c r="AA57" i="29"/>
  <c r="AA53" i="29"/>
  <c r="AA51" i="29"/>
  <c r="AA50" i="29"/>
  <c r="J13" i="13"/>
  <c r="J14" i="13"/>
  <c r="E15" i="13"/>
  <c r="F15" i="13"/>
  <c r="G15" i="13"/>
  <c r="H15" i="13"/>
  <c r="I15" i="13"/>
  <c r="D15" i="13"/>
  <c r="K33" i="9" l="1"/>
  <c r="K34" i="9"/>
  <c r="K35" i="9"/>
  <c r="K36" i="9"/>
  <c r="K37" i="9"/>
  <c r="K38" i="9"/>
  <c r="K39" i="9"/>
  <c r="K40" i="9"/>
  <c r="K41" i="9"/>
  <c r="K42" i="9"/>
  <c r="K43" i="9"/>
  <c r="K44" i="9"/>
  <c r="K45" i="9"/>
  <c r="K32" i="9"/>
  <c r="K10" i="9"/>
  <c r="K11" i="9"/>
  <c r="K12" i="9"/>
  <c r="K13" i="9"/>
  <c r="K14" i="9"/>
  <c r="K15" i="9"/>
  <c r="K16" i="9"/>
  <c r="K17" i="9"/>
  <c r="K18" i="9"/>
  <c r="K19" i="9"/>
  <c r="K20" i="9"/>
  <c r="K21" i="9"/>
  <c r="K22" i="9"/>
  <c r="K23" i="9"/>
  <c r="K24" i="9"/>
  <c r="K25" i="9"/>
  <c r="K26" i="9"/>
  <c r="K27" i="9"/>
  <c r="K28" i="9"/>
  <c r="K29" i="9"/>
  <c r="K30" i="9"/>
  <c r="K9" i="9"/>
  <c r="I14" i="29" l="1"/>
  <c r="I15" i="29"/>
  <c r="I16" i="29"/>
  <c r="I17" i="29"/>
  <c r="I13" i="29"/>
  <c r="X73" i="29"/>
  <c r="AA73" i="29" s="1"/>
  <c r="J11" i="11" l="1"/>
  <c r="J10" i="11"/>
  <c r="E12" i="11"/>
  <c r="F12" i="11"/>
  <c r="G12" i="11"/>
  <c r="H12" i="11"/>
  <c r="I12" i="11"/>
  <c r="D12" i="11"/>
  <c r="J12" i="11" l="1"/>
  <c r="K24" i="16"/>
  <c r="K17" i="16"/>
  <c r="M94" i="29" l="1"/>
  <c r="N94" i="29"/>
  <c r="O94" i="29"/>
  <c r="P94" i="29"/>
  <c r="Q94" i="29"/>
  <c r="R94" i="29"/>
  <c r="S94" i="29"/>
  <c r="T94" i="29"/>
  <c r="U94" i="29"/>
  <c r="V94" i="29"/>
  <c r="W94" i="29"/>
  <c r="M89" i="29"/>
  <c r="N89" i="29"/>
  <c r="O89" i="29"/>
  <c r="P89" i="29"/>
  <c r="Q89" i="29"/>
  <c r="R89" i="29"/>
  <c r="S89" i="29"/>
  <c r="T89" i="29"/>
  <c r="U89" i="29"/>
  <c r="V89" i="29"/>
  <c r="W89" i="29"/>
  <c r="M77" i="29"/>
  <c r="N77" i="29"/>
  <c r="O77" i="29"/>
  <c r="P77" i="29"/>
  <c r="Q77" i="29"/>
  <c r="R77" i="29"/>
  <c r="S77" i="29"/>
  <c r="T77" i="29"/>
  <c r="U77" i="29"/>
  <c r="V77" i="29"/>
  <c r="W77" i="29"/>
  <c r="M71" i="29"/>
  <c r="N71" i="29"/>
  <c r="O71" i="29"/>
  <c r="P71" i="29"/>
  <c r="Q71" i="29"/>
  <c r="R71" i="29"/>
  <c r="S71" i="29"/>
  <c r="T71" i="29"/>
  <c r="U71" i="29"/>
  <c r="V71" i="29"/>
  <c r="W71" i="29"/>
  <c r="M65" i="29"/>
  <c r="N65" i="29"/>
  <c r="O65" i="29"/>
  <c r="P65" i="29"/>
  <c r="Q65" i="29"/>
  <c r="R65" i="29"/>
  <c r="S65" i="29"/>
  <c r="T65" i="29"/>
  <c r="U65" i="29"/>
  <c r="V65" i="29"/>
  <c r="W65" i="29"/>
  <c r="M60" i="29"/>
  <c r="N60" i="29"/>
  <c r="O60" i="29"/>
  <c r="P60" i="29"/>
  <c r="Q60" i="29"/>
  <c r="R60" i="29"/>
  <c r="S60" i="29"/>
  <c r="T60" i="29"/>
  <c r="U60" i="29"/>
  <c r="V60" i="29"/>
  <c r="W60" i="29"/>
  <c r="M54" i="29"/>
  <c r="N54" i="29"/>
  <c r="O54" i="29"/>
  <c r="P54" i="29"/>
  <c r="Q54" i="29"/>
  <c r="R54" i="29"/>
  <c r="S54" i="29"/>
  <c r="T54" i="29"/>
  <c r="U54" i="29"/>
  <c r="V54" i="29"/>
  <c r="W54" i="29"/>
  <c r="M48" i="29"/>
  <c r="N48" i="29"/>
  <c r="O48" i="29"/>
  <c r="P48" i="29"/>
  <c r="Q48" i="29"/>
  <c r="R48" i="29"/>
  <c r="S48" i="29"/>
  <c r="T48" i="29"/>
  <c r="U48" i="29"/>
  <c r="V48" i="29"/>
  <c r="W48" i="29"/>
  <c r="M38" i="29"/>
  <c r="N38" i="29"/>
  <c r="O38" i="29"/>
  <c r="P38" i="29"/>
  <c r="Q38" i="29"/>
  <c r="R38" i="29"/>
  <c r="S38" i="29"/>
  <c r="T38" i="29"/>
  <c r="U38" i="29"/>
  <c r="V38" i="29"/>
  <c r="W38" i="29"/>
  <c r="M29" i="29"/>
  <c r="N29" i="29"/>
  <c r="O29" i="29"/>
  <c r="P29" i="29"/>
  <c r="Q29" i="29"/>
  <c r="R29" i="29"/>
  <c r="S29" i="29"/>
  <c r="T29" i="29"/>
  <c r="U29" i="29"/>
  <c r="V29" i="29"/>
  <c r="W29" i="29"/>
  <c r="M18" i="29"/>
  <c r="N18" i="29"/>
  <c r="O18" i="29"/>
  <c r="P18" i="29"/>
  <c r="Q18" i="29"/>
  <c r="R18" i="29"/>
  <c r="S18" i="29"/>
  <c r="T18" i="29"/>
  <c r="U18" i="29"/>
  <c r="V18" i="29"/>
  <c r="W18" i="29"/>
  <c r="D89" i="29"/>
  <c r="E89" i="29"/>
  <c r="F89" i="29"/>
  <c r="G89" i="29"/>
  <c r="H89" i="29"/>
  <c r="D77" i="29"/>
  <c r="E77" i="29"/>
  <c r="F77" i="29"/>
  <c r="G77" i="29"/>
  <c r="H77" i="29"/>
  <c r="D71" i="29"/>
  <c r="E71" i="29"/>
  <c r="F71" i="29"/>
  <c r="G71" i="29"/>
  <c r="H71" i="29"/>
  <c r="D65" i="29"/>
  <c r="E65" i="29"/>
  <c r="F65" i="29"/>
  <c r="G65" i="29"/>
  <c r="H65" i="29"/>
  <c r="D29" i="29"/>
  <c r="E29" i="29"/>
  <c r="F29" i="29"/>
  <c r="G29" i="29"/>
  <c r="H29" i="29"/>
  <c r="D38" i="29"/>
  <c r="E38" i="29"/>
  <c r="F38" i="29"/>
  <c r="G38" i="29"/>
  <c r="H38" i="29"/>
  <c r="D48" i="29"/>
  <c r="E48" i="29"/>
  <c r="F48" i="29"/>
  <c r="G48" i="29"/>
  <c r="H48" i="29"/>
  <c r="D54" i="29"/>
  <c r="E54" i="29"/>
  <c r="F54" i="29"/>
  <c r="G54" i="29"/>
  <c r="H54" i="29"/>
  <c r="D60" i="29"/>
  <c r="E60" i="29"/>
  <c r="F60" i="29"/>
  <c r="G60" i="29"/>
  <c r="H60" i="29"/>
  <c r="D18" i="29"/>
  <c r="E18" i="29"/>
  <c r="F18" i="29"/>
  <c r="G18" i="29"/>
  <c r="H18" i="29"/>
  <c r="D94" i="29"/>
  <c r="E94" i="29"/>
  <c r="F94" i="29"/>
  <c r="G94" i="29"/>
  <c r="H94" i="29"/>
  <c r="X54" i="29" l="1"/>
  <c r="T90" i="29"/>
  <c r="T96" i="29" s="1"/>
  <c r="W90" i="29"/>
  <c r="W96" i="29" s="1"/>
  <c r="S90" i="29"/>
  <c r="G90" i="29"/>
  <c r="G96" i="29" s="1"/>
  <c r="V90" i="29"/>
  <c r="V96" i="29" s="1"/>
  <c r="N90" i="29"/>
  <c r="N96" i="29" s="1"/>
  <c r="O90" i="29"/>
  <c r="U90" i="29"/>
  <c r="U96" i="29" s="1"/>
  <c r="M90" i="29"/>
  <c r="M96" i="29" s="1"/>
  <c r="E90" i="29"/>
  <c r="E96" i="29" s="1"/>
  <c r="H90" i="29"/>
  <c r="D90" i="29"/>
  <c r="D96" i="29" s="1"/>
  <c r="F90" i="29"/>
  <c r="F96" i="29" s="1"/>
  <c r="R90" i="29"/>
  <c r="Q90" i="29"/>
  <c r="P90" i="29"/>
  <c r="X16" i="29"/>
  <c r="AA16" i="29" s="1"/>
  <c r="Y16" i="29"/>
  <c r="X17" i="29"/>
  <c r="AA17" i="29" s="1"/>
  <c r="Y17" i="29"/>
  <c r="Y20" i="29"/>
  <c r="Y21" i="29"/>
  <c r="Z21" i="29" s="1"/>
  <c r="Y22" i="29"/>
  <c r="Z22" i="29" s="1"/>
  <c r="Y23" i="29"/>
  <c r="Z23" i="29" s="1"/>
  <c r="Y24" i="29"/>
  <c r="Z24" i="29" s="1"/>
  <c r="Y25" i="29"/>
  <c r="Z25" i="29" s="1"/>
  <c r="Y26" i="29"/>
  <c r="Z26" i="29" s="1"/>
  <c r="Y27" i="29"/>
  <c r="Z27" i="29" s="1"/>
  <c r="Y28" i="29"/>
  <c r="Z28" i="29" s="1"/>
  <c r="Y31" i="29"/>
  <c r="Y32" i="29"/>
  <c r="Z32" i="29" s="1"/>
  <c r="Y33" i="29"/>
  <c r="Z33" i="29" s="1"/>
  <c r="Y34" i="29"/>
  <c r="Z34" i="29" s="1"/>
  <c r="Y35" i="29"/>
  <c r="Y36" i="29"/>
  <c r="Z36" i="29" s="1"/>
  <c r="Y37" i="29"/>
  <c r="Z37" i="29" s="1"/>
  <c r="Y40" i="29"/>
  <c r="Z40" i="29" s="1"/>
  <c r="Y41" i="29"/>
  <c r="Z41" i="29" s="1"/>
  <c r="Y42" i="29"/>
  <c r="Y43" i="29"/>
  <c r="Z43" i="29" s="1"/>
  <c r="Y44" i="29"/>
  <c r="Z44" i="29" s="1"/>
  <c r="Y45" i="29"/>
  <c r="Z45" i="29" s="1"/>
  <c r="Y46" i="29"/>
  <c r="Z46" i="29" s="1"/>
  <c r="Y47" i="29"/>
  <c r="Z47" i="29" s="1"/>
  <c r="Y50" i="29"/>
  <c r="Y51" i="29"/>
  <c r="Z51" i="29" s="1"/>
  <c r="Y52" i="29"/>
  <c r="Z52" i="29" s="1"/>
  <c r="Y53" i="29"/>
  <c r="Y56" i="29"/>
  <c r="Y57" i="29"/>
  <c r="Y58" i="29"/>
  <c r="Y59" i="29"/>
  <c r="Z59" i="29" s="1"/>
  <c r="Y62" i="29"/>
  <c r="Y63" i="29"/>
  <c r="Z63" i="29" s="1"/>
  <c r="Y64" i="29"/>
  <c r="Z64" i="29" s="1"/>
  <c r="Y67" i="29"/>
  <c r="Z67" i="29" s="1"/>
  <c r="Y68" i="29"/>
  <c r="Y69" i="29"/>
  <c r="Z69" i="29" s="1"/>
  <c r="Y70" i="29"/>
  <c r="Z70" i="29" s="1"/>
  <c r="Y73" i="29"/>
  <c r="Y74" i="29"/>
  <c r="Z74" i="29" s="1"/>
  <c r="Y75" i="29"/>
  <c r="Z75" i="29" s="1"/>
  <c r="Y76" i="29"/>
  <c r="Z76" i="29" s="1"/>
  <c r="Y79" i="29"/>
  <c r="Z79" i="29" s="1"/>
  <c r="Y80" i="29"/>
  <c r="Z80" i="29" s="1"/>
  <c r="Y81" i="29"/>
  <c r="Z81" i="29" s="1"/>
  <c r="Y82" i="29"/>
  <c r="Z82" i="29" s="1"/>
  <c r="Y83" i="29"/>
  <c r="Z83" i="29" s="1"/>
  <c r="Y84" i="29"/>
  <c r="Z84" i="29" s="1"/>
  <c r="Y85" i="29"/>
  <c r="Z85" i="29" s="1"/>
  <c r="Y86" i="29"/>
  <c r="Z86" i="29" s="1"/>
  <c r="Y87" i="29"/>
  <c r="Z87" i="29" s="1"/>
  <c r="Y88" i="29"/>
  <c r="Z88" i="29" s="1"/>
  <c r="Y92" i="29"/>
  <c r="Z92" i="29" s="1"/>
  <c r="X94" i="29"/>
  <c r="Y93" i="29"/>
  <c r="X15" i="29"/>
  <c r="AA15" i="29" s="1"/>
  <c r="Y15" i="29"/>
  <c r="X14" i="29"/>
  <c r="AA14" i="29" s="1"/>
  <c r="Y14" i="29"/>
  <c r="X13" i="29"/>
  <c r="AA13" i="29" s="1"/>
  <c r="AB117" i="29"/>
  <c r="Y112" i="29"/>
  <c r="J112" i="29"/>
  <c r="Y110" i="29"/>
  <c r="J110" i="29"/>
  <c r="Y109" i="29"/>
  <c r="J109" i="29"/>
  <c r="L94" i="29"/>
  <c r="C94" i="29"/>
  <c r="J93" i="29"/>
  <c r="J92" i="29"/>
  <c r="L89" i="29"/>
  <c r="C89" i="29"/>
  <c r="J88" i="29"/>
  <c r="K88" i="29" s="1"/>
  <c r="J87" i="29"/>
  <c r="K87" i="29" s="1"/>
  <c r="J86" i="29"/>
  <c r="J85" i="29"/>
  <c r="J84" i="29"/>
  <c r="K84" i="29" s="1"/>
  <c r="J83" i="29"/>
  <c r="K83" i="29" s="1"/>
  <c r="J82" i="29"/>
  <c r="J81" i="29"/>
  <c r="J80" i="29"/>
  <c r="K80" i="29" s="1"/>
  <c r="J79" i="29"/>
  <c r="L77" i="29"/>
  <c r="C77" i="29"/>
  <c r="J76" i="29"/>
  <c r="J75" i="29"/>
  <c r="K75" i="29" s="1"/>
  <c r="J74" i="29"/>
  <c r="K74" i="29" s="1"/>
  <c r="J73" i="29"/>
  <c r="L71" i="29"/>
  <c r="C71" i="29"/>
  <c r="J70" i="29"/>
  <c r="J69" i="29"/>
  <c r="J68" i="29"/>
  <c r="K68" i="29" s="1"/>
  <c r="J67" i="29"/>
  <c r="L65" i="29"/>
  <c r="C65" i="29"/>
  <c r="J64" i="29"/>
  <c r="J63" i="29"/>
  <c r="K63" i="29" s="1"/>
  <c r="J62" i="29"/>
  <c r="L60" i="29"/>
  <c r="C60" i="29"/>
  <c r="J59" i="29"/>
  <c r="K59" i="29" s="1"/>
  <c r="J58" i="29"/>
  <c r="J57" i="29"/>
  <c r="K57" i="29" s="1"/>
  <c r="J56" i="29"/>
  <c r="L54" i="29"/>
  <c r="C54" i="29"/>
  <c r="J53" i="29"/>
  <c r="K53" i="29" s="1"/>
  <c r="J52" i="29"/>
  <c r="J51" i="29"/>
  <c r="K51" i="29" s="1"/>
  <c r="J50" i="29"/>
  <c r="L48" i="29"/>
  <c r="C48" i="29"/>
  <c r="J47" i="29"/>
  <c r="K47" i="29" s="1"/>
  <c r="J46" i="29"/>
  <c r="J45" i="29"/>
  <c r="K45" i="29" s="1"/>
  <c r="J44" i="29"/>
  <c r="K44" i="29" s="1"/>
  <c r="J43" i="29"/>
  <c r="K43" i="29" s="1"/>
  <c r="J42" i="29"/>
  <c r="J41" i="29"/>
  <c r="K41" i="29" s="1"/>
  <c r="J40" i="29"/>
  <c r="L38" i="29"/>
  <c r="C38" i="29"/>
  <c r="J37" i="29"/>
  <c r="K37" i="29" s="1"/>
  <c r="J36" i="29"/>
  <c r="J35" i="29"/>
  <c r="K35" i="29" s="1"/>
  <c r="J34" i="29"/>
  <c r="K34" i="29" s="1"/>
  <c r="J33" i="29"/>
  <c r="K33" i="29" s="1"/>
  <c r="J32" i="29"/>
  <c r="J31" i="29"/>
  <c r="L29" i="29"/>
  <c r="C29" i="29"/>
  <c r="J28" i="29"/>
  <c r="K28" i="29" s="1"/>
  <c r="J27" i="29"/>
  <c r="K27" i="29" s="1"/>
  <c r="J26" i="29"/>
  <c r="J25" i="29"/>
  <c r="K25" i="29" s="1"/>
  <c r="J24" i="29"/>
  <c r="K24" i="29" s="1"/>
  <c r="J23" i="29"/>
  <c r="K23" i="29" s="1"/>
  <c r="J22" i="29"/>
  <c r="J21" i="29"/>
  <c r="K21" i="29" s="1"/>
  <c r="J20" i="29"/>
  <c r="L18" i="29"/>
  <c r="C18" i="29"/>
  <c r="J17" i="29"/>
  <c r="K17" i="29" s="1"/>
  <c r="J16" i="29"/>
  <c r="J15" i="29"/>
  <c r="K15" i="29" s="1"/>
  <c r="J14" i="29"/>
  <c r="K14" i="29" s="1"/>
  <c r="Y13" i="29"/>
  <c r="J13" i="29"/>
  <c r="O96" i="29" l="1"/>
  <c r="Z15" i="29"/>
  <c r="AB15" i="29" s="1"/>
  <c r="Z17" i="29"/>
  <c r="AB17" i="29" s="1"/>
  <c r="AB44" i="29"/>
  <c r="AB80" i="29"/>
  <c r="AB88" i="29"/>
  <c r="AB84" i="29"/>
  <c r="AB25" i="29"/>
  <c r="AB33" i="29"/>
  <c r="Y94" i="29"/>
  <c r="AB37" i="29"/>
  <c r="AB21" i="29"/>
  <c r="AB74" i="29"/>
  <c r="AB83" i="29"/>
  <c r="AB87" i="29"/>
  <c r="AB75" i="29"/>
  <c r="Y65" i="29"/>
  <c r="AB63" i="29"/>
  <c r="S96" i="29"/>
  <c r="AB59" i="29"/>
  <c r="AB51" i="29"/>
  <c r="H96" i="29"/>
  <c r="AB41" i="29"/>
  <c r="AB47" i="29"/>
  <c r="AB43" i="29"/>
  <c r="AB45" i="29"/>
  <c r="AB34" i="29"/>
  <c r="AB28" i="29"/>
  <c r="AB24" i="29"/>
  <c r="AB27" i="29"/>
  <c r="AB23" i="29"/>
  <c r="R96" i="29"/>
  <c r="Y54" i="29"/>
  <c r="Z54" i="29" s="1"/>
  <c r="Y29" i="29"/>
  <c r="K16" i="29"/>
  <c r="K32" i="29"/>
  <c r="AB32" i="29" s="1"/>
  <c r="J48" i="29"/>
  <c r="K40" i="29"/>
  <c r="AB40" i="29" s="1"/>
  <c r="K52" i="29"/>
  <c r="AB52" i="29" s="1"/>
  <c r="K64" i="29"/>
  <c r="AB64" i="29" s="1"/>
  <c r="K76" i="29"/>
  <c r="AB76" i="29" s="1"/>
  <c r="K93" i="29"/>
  <c r="AB109" i="29"/>
  <c r="AB112" i="29"/>
  <c r="I94" i="29"/>
  <c r="AA94" i="29" s="1"/>
  <c r="I38" i="29"/>
  <c r="X65" i="29"/>
  <c r="X60" i="29"/>
  <c r="X48" i="29"/>
  <c r="X29" i="29"/>
  <c r="X18" i="29"/>
  <c r="Z62" i="29"/>
  <c r="Z50" i="29"/>
  <c r="P96" i="29"/>
  <c r="Q96" i="29"/>
  <c r="J38" i="29"/>
  <c r="K31" i="29"/>
  <c r="J89" i="29"/>
  <c r="K79" i="29"/>
  <c r="AB79" i="29" s="1"/>
  <c r="K92" i="29"/>
  <c r="AB92" i="29" s="1"/>
  <c r="J94" i="29"/>
  <c r="Y48" i="29"/>
  <c r="Z20" i="29"/>
  <c r="J18" i="29"/>
  <c r="K20" i="29"/>
  <c r="J29" i="29"/>
  <c r="K36" i="29"/>
  <c r="AB36" i="29" s="1"/>
  <c r="J60" i="29"/>
  <c r="K56" i="29"/>
  <c r="K69" i="29"/>
  <c r="AB69" i="29" s="1"/>
  <c r="J77" i="29"/>
  <c r="K73" i="29"/>
  <c r="K81" i="29"/>
  <c r="AB81" i="29" s="1"/>
  <c r="K85" i="29"/>
  <c r="AB85" i="29" s="1"/>
  <c r="AB110" i="29"/>
  <c r="I65" i="29"/>
  <c r="I60" i="29"/>
  <c r="I54" i="29"/>
  <c r="AA54" i="29" s="1"/>
  <c r="I48" i="29"/>
  <c r="AA48" i="29" s="1"/>
  <c r="I29" i="29"/>
  <c r="Y89" i="29"/>
  <c r="Y77" i="29"/>
  <c r="Y71" i="29"/>
  <c r="Y38" i="29"/>
  <c r="Z73" i="29"/>
  <c r="Z31" i="29"/>
  <c r="J71" i="29"/>
  <c r="K67" i="29"/>
  <c r="AB67" i="29" s="1"/>
  <c r="Y60" i="29"/>
  <c r="Y18" i="29"/>
  <c r="K22" i="29"/>
  <c r="AB22" i="29" s="1"/>
  <c r="K26" i="29"/>
  <c r="AB26" i="29" s="1"/>
  <c r="K42" i="29"/>
  <c r="K46" i="29"/>
  <c r="AB46" i="29" s="1"/>
  <c r="K50" i="29"/>
  <c r="J54" i="29"/>
  <c r="K58" i="29"/>
  <c r="K62" i="29"/>
  <c r="J65" i="29"/>
  <c r="K70" i="29"/>
  <c r="AB70" i="29" s="1"/>
  <c r="K82" i="29"/>
  <c r="AB82" i="29" s="1"/>
  <c r="K86" i="29"/>
  <c r="AB86" i="29" s="1"/>
  <c r="I18" i="29"/>
  <c r="I89" i="29"/>
  <c r="I77" i="29"/>
  <c r="I71" i="29"/>
  <c r="X89" i="29"/>
  <c r="X77" i="29"/>
  <c r="X71" i="29"/>
  <c r="X38" i="29"/>
  <c r="Z42" i="29"/>
  <c r="Z48" i="29" s="1"/>
  <c r="Z94" i="29"/>
  <c r="Z93" i="29"/>
  <c r="K13" i="29"/>
  <c r="Z13" i="29"/>
  <c r="Z14" i="29"/>
  <c r="AB14" i="29" s="1"/>
  <c r="Z58" i="29"/>
  <c r="Z56" i="29"/>
  <c r="Z57" i="29"/>
  <c r="AB57" i="29" s="1"/>
  <c r="Z16" i="29"/>
  <c r="Z68" i="29"/>
  <c r="AB68" i="29" s="1"/>
  <c r="Z53" i="29"/>
  <c r="AB53" i="29" s="1"/>
  <c r="Z35" i="29"/>
  <c r="AB35" i="29" s="1"/>
  <c r="L90" i="29"/>
  <c r="C90" i="29"/>
  <c r="K7" i="9"/>
  <c r="K8" i="9" s="1"/>
  <c r="D8" i="9"/>
  <c r="E8" i="9"/>
  <c r="F8" i="9"/>
  <c r="G8" i="9"/>
  <c r="H8" i="9"/>
  <c r="I8" i="9"/>
  <c r="J8" i="9"/>
  <c r="D31" i="9"/>
  <c r="E31" i="9"/>
  <c r="F31" i="9"/>
  <c r="G31" i="9"/>
  <c r="H31" i="9"/>
  <c r="I31" i="9"/>
  <c r="J31" i="9"/>
  <c r="D46" i="9"/>
  <c r="E46" i="9"/>
  <c r="F46" i="9"/>
  <c r="G46" i="9"/>
  <c r="H46" i="9"/>
  <c r="I46" i="9"/>
  <c r="J46" i="9"/>
  <c r="AA29" i="29" l="1"/>
  <c r="AA60" i="29"/>
  <c r="AA38" i="29"/>
  <c r="AA89" i="29"/>
  <c r="AA18" i="29"/>
  <c r="AA65" i="29"/>
  <c r="AA71" i="29"/>
  <c r="AA77" i="29"/>
  <c r="G47" i="9"/>
  <c r="I47" i="9"/>
  <c r="H47" i="9"/>
  <c r="J47" i="9"/>
  <c r="F47" i="9"/>
  <c r="D47" i="9"/>
  <c r="E47" i="9"/>
  <c r="K65" i="29"/>
  <c r="K38" i="29"/>
  <c r="Z38" i="29"/>
  <c r="K18" i="29"/>
  <c r="Z71" i="29"/>
  <c r="AB42" i="29"/>
  <c r="AB48" i="29" s="1"/>
  <c r="AB56" i="29"/>
  <c r="AB16" i="29"/>
  <c r="AB93" i="29"/>
  <c r="Z60" i="29"/>
  <c r="Z89" i="29"/>
  <c r="Z18" i="29"/>
  <c r="AB73" i="29"/>
  <c r="AB77" i="29" s="1"/>
  <c r="K71" i="29"/>
  <c r="Z65" i="29"/>
  <c r="K54" i="29"/>
  <c r="AB31" i="29"/>
  <c r="AB38" i="29" s="1"/>
  <c r="J90" i="29"/>
  <c r="K29" i="29"/>
  <c r="AB71" i="29"/>
  <c r="I90" i="29"/>
  <c r="K77" i="29"/>
  <c r="K60" i="29"/>
  <c r="K89" i="29"/>
  <c r="AB50" i="29"/>
  <c r="AB54" i="29" s="1"/>
  <c r="X90" i="29"/>
  <c r="X96" i="29" s="1"/>
  <c r="Z29" i="29"/>
  <c r="Y90" i="29"/>
  <c r="C96" i="29"/>
  <c r="Z77" i="29"/>
  <c r="AB20" i="29"/>
  <c r="K94" i="29"/>
  <c r="AB94" i="29" s="1"/>
  <c r="AB62" i="29"/>
  <c r="AB65" i="29" s="1"/>
  <c r="K48" i="29"/>
  <c r="K46" i="9"/>
  <c r="K31" i="9"/>
  <c r="AB13" i="29"/>
  <c r="AB58" i="29"/>
  <c r="L96" i="29"/>
  <c r="AB89" i="29"/>
  <c r="AA90" i="29" l="1"/>
  <c r="Z90" i="29"/>
  <c r="AB18" i="29"/>
  <c r="K47" i="9"/>
  <c r="K54" i="9" s="1"/>
  <c r="AB60" i="29"/>
  <c r="J96" i="29"/>
  <c r="Y96" i="29"/>
  <c r="Z96" i="29" s="1"/>
  <c r="I96" i="29"/>
  <c r="AA96" i="29" s="1"/>
  <c r="K90" i="29"/>
  <c r="AB90" i="29" l="1"/>
  <c r="K96" i="29"/>
  <c r="AB96" i="29" s="1"/>
  <c r="D20" i="28" l="1"/>
  <c r="C20" i="28"/>
  <c r="F19" i="28"/>
  <c r="F20" i="28" s="1"/>
  <c r="D14" i="28"/>
  <c r="D16" i="28" s="1"/>
  <c r="C14" i="28"/>
  <c r="C16" i="28" s="1"/>
  <c r="D22" i="28" l="1"/>
  <c r="F14" i="28"/>
  <c r="F16" i="28" s="1"/>
  <c r="C22" i="28"/>
  <c r="F22" i="28" l="1"/>
  <c r="E12" i="8" l="1"/>
  <c r="F12" i="8"/>
  <c r="G12" i="8"/>
  <c r="H12" i="8"/>
  <c r="I12" i="8"/>
  <c r="D12" i="8"/>
  <c r="J15" i="8" l="1"/>
  <c r="J13" i="8"/>
  <c r="J11" i="8"/>
  <c r="J12" i="8" s="1"/>
  <c r="J16" i="8" l="1"/>
  <c r="F37" i="15" l="1"/>
  <c r="G37" i="15"/>
  <c r="H37" i="15"/>
  <c r="I37" i="15"/>
  <c r="J37" i="15"/>
  <c r="D14" i="21" l="1"/>
  <c r="D18" i="21" l="1"/>
  <c r="K34" i="15" l="1"/>
  <c r="E35" i="15"/>
  <c r="F35" i="15"/>
  <c r="G35" i="15"/>
  <c r="H35" i="15"/>
  <c r="I35" i="15"/>
  <c r="J35" i="15"/>
  <c r="K27" i="15"/>
  <c r="K28" i="15"/>
  <c r="K29" i="15"/>
  <c r="K30" i="15"/>
  <c r="K31" i="15"/>
  <c r="K32" i="15"/>
  <c r="K33" i="15"/>
  <c r="D35" i="15"/>
  <c r="K15" i="12"/>
  <c r="E16" i="12"/>
  <c r="F16" i="12"/>
  <c r="G16" i="12"/>
  <c r="H16" i="12"/>
  <c r="I16" i="12"/>
  <c r="J16" i="12"/>
  <c r="K14" i="12"/>
  <c r="D16" i="12"/>
  <c r="K8" i="15"/>
  <c r="K9" i="15" s="1"/>
  <c r="K10" i="15"/>
  <c r="K11" i="15"/>
  <c r="K12" i="15"/>
  <c r="K13" i="15"/>
  <c r="K14" i="15"/>
  <c r="K15" i="15"/>
  <c r="K16" i="15"/>
  <c r="K17" i="15"/>
  <c r="K18" i="15"/>
  <c r="K19" i="15"/>
  <c r="K20" i="15"/>
  <c r="K21" i="15"/>
  <c r="K22" i="15"/>
  <c r="K23" i="15"/>
  <c r="K24" i="15"/>
  <c r="K25" i="15"/>
  <c r="K36" i="15"/>
  <c r="K37" i="15" s="1"/>
  <c r="E21" i="16"/>
  <c r="F21" i="16"/>
  <c r="G21" i="16"/>
  <c r="H21" i="16"/>
  <c r="I21" i="16"/>
  <c r="J21" i="16"/>
  <c r="K10" i="16"/>
  <c r="K11" i="16"/>
  <c r="K12" i="16"/>
  <c r="K13" i="16"/>
  <c r="K14" i="16"/>
  <c r="K15" i="16"/>
  <c r="K16" i="16"/>
  <c r="K18" i="16"/>
  <c r="K19" i="16"/>
  <c r="D21" i="16"/>
  <c r="F26" i="16"/>
  <c r="F9" i="16"/>
  <c r="H26" i="16"/>
  <c r="H9" i="16"/>
  <c r="I26" i="16"/>
  <c r="I9" i="16"/>
  <c r="D9" i="16"/>
  <c r="D26" i="16"/>
  <c r="E9" i="16"/>
  <c r="E26" i="16"/>
  <c r="G9" i="16"/>
  <c r="G26" i="16"/>
  <c r="J26" i="16"/>
  <c r="E9" i="11"/>
  <c r="E14" i="11"/>
  <c r="F9" i="11"/>
  <c r="F14" i="11"/>
  <c r="G9" i="11"/>
  <c r="G14" i="11"/>
  <c r="H9" i="11"/>
  <c r="H14" i="11"/>
  <c r="I9" i="11"/>
  <c r="I14" i="11"/>
  <c r="D9" i="11"/>
  <c r="J13" i="11"/>
  <c r="J14" i="11" s="1"/>
  <c r="D14" i="11"/>
  <c r="E9" i="13"/>
  <c r="F9" i="13"/>
  <c r="G9" i="13"/>
  <c r="H9" i="13"/>
  <c r="I9" i="13"/>
  <c r="J8" i="13"/>
  <c r="J9" i="13" s="1"/>
  <c r="J12" i="13"/>
  <c r="J15" i="13" s="1"/>
  <c r="J10" i="13"/>
  <c r="J11" i="13" s="1"/>
  <c r="D9" i="13"/>
  <c r="C19" i="19"/>
  <c r="D9" i="15"/>
  <c r="D26" i="15"/>
  <c r="D37" i="15"/>
  <c r="E9" i="15"/>
  <c r="E26" i="15"/>
  <c r="E37" i="15"/>
  <c r="F9" i="15"/>
  <c r="F26" i="15"/>
  <c r="G9" i="15"/>
  <c r="G26" i="15"/>
  <c r="H9" i="15"/>
  <c r="H26" i="15"/>
  <c r="I9" i="15"/>
  <c r="I26" i="15"/>
  <c r="J9" i="15"/>
  <c r="J26" i="15"/>
  <c r="K8" i="16"/>
  <c r="J9" i="8"/>
  <c r="J10" i="8" s="1"/>
  <c r="J17" i="8" s="1"/>
  <c r="J23" i="8" s="1"/>
  <c r="E10" i="8"/>
  <c r="F10" i="8"/>
  <c r="G10" i="8"/>
  <c r="H10" i="8"/>
  <c r="I10" i="8"/>
  <c r="D10" i="8"/>
  <c r="D17" i="8" s="1"/>
  <c r="K25" i="16"/>
  <c r="K23" i="16"/>
  <c r="K22" i="16"/>
  <c r="K12" i="12"/>
  <c r="K13" i="12" s="1"/>
  <c r="K10" i="12"/>
  <c r="K11" i="12" s="1"/>
  <c r="K8" i="12"/>
  <c r="K9" i="12" s="1"/>
  <c r="J13" i="12"/>
  <c r="J11" i="12"/>
  <c r="J9" i="12"/>
  <c r="I13" i="12"/>
  <c r="I11" i="12"/>
  <c r="I9" i="12"/>
  <c r="H13" i="12"/>
  <c r="H11" i="12"/>
  <c r="H9" i="12"/>
  <c r="G13" i="12"/>
  <c r="G11" i="12"/>
  <c r="G9" i="12"/>
  <c r="F13" i="12"/>
  <c r="F11" i="12"/>
  <c r="F9" i="12"/>
  <c r="E13" i="12"/>
  <c r="E11" i="12"/>
  <c r="E9" i="12"/>
  <c r="D13" i="12"/>
  <c r="D11" i="12"/>
  <c r="D9" i="12"/>
  <c r="J8" i="11"/>
  <c r="E8" i="19"/>
  <c r="E9" i="19"/>
  <c r="D10" i="19"/>
  <c r="C10" i="19"/>
  <c r="E7" i="19"/>
  <c r="E7" i="20"/>
  <c r="I15" i="11" l="1"/>
  <c r="G15" i="11"/>
  <c r="E15" i="11"/>
  <c r="D15" i="11"/>
  <c r="H15" i="11"/>
  <c r="F15" i="11"/>
  <c r="G17" i="8"/>
  <c r="F17" i="8"/>
  <c r="I17" i="8"/>
  <c r="E17" i="8"/>
  <c r="H17" i="8"/>
  <c r="D16" i="13"/>
  <c r="J38" i="15"/>
  <c r="E16" i="13"/>
  <c r="K26" i="16"/>
  <c r="F16" i="13"/>
  <c r="I16" i="13"/>
  <c r="H16" i="13"/>
  <c r="G16" i="13"/>
  <c r="D27" i="16"/>
  <c r="E10" i="19"/>
  <c r="C21" i="19" s="1"/>
  <c r="F27" i="16"/>
  <c r="J27" i="16"/>
  <c r="E27" i="16"/>
  <c r="F38" i="15"/>
  <c r="I38" i="15"/>
  <c r="J9" i="11"/>
  <c r="J17" i="12"/>
  <c r="D17" i="12"/>
  <c r="F17" i="12"/>
  <c r="E17" i="12"/>
  <c r="I27" i="16"/>
  <c r="G27" i="16"/>
  <c r="K21" i="16"/>
  <c r="K9" i="16"/>
  <c r="H27" i="16"/>
  <c r="G38" i="15"/>
  <c r="K35" i="15"/>
  <c r="H38" i="15"/>
  <c r="K26" i="15"/>
  <c r="E38" i="15"/>
  <c r="D38" i="15"/>
  <c r="K16" i="12"/>
  <c r="K17" i="12" s="1"/>
  <c r="I17" i="12"/>
  <c r="H17" i="12"/>
  <c r="G17" i="12"/>
  <c r="K27" i="16" l="1"/>
  <c r="K33" i="16" s="1"/>
  <c r="J15" i="11"/>
  <c r="J17" i="11" s="1"/>
  <c r="J16" i="13"/>
  <c r="J22" i="13" s="1"/>
  <c r="K38" i="15"/>
  <c r="K4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GASSMANN, Chantale</author>
  </authors>
  <commentList>
    <comment ref="D219" authorId="0" shapeId="0" xr:uid="{038EE960-A783-41CE-ABF7-5151DAAA8C90}">
      <text>
        <r>
          <rPr>
            <b/>
            <sz val="9"/>
            <color indexed="81"/>
            <rFont val="Tahoma"/>
            <family val="2"/>
          </rPr>
          <t>GASSMANN, Chantale:</t>
        </r>
        <r>
          <rPr>
            <sz val="9"/>
            <color indexed="81"/>
            <rFont val="Tahoma"/>
            <family val="2"/>
          </rPr>
          <t xml:space="preserve">
Wieso 0 Schüler angegeben: eigentlich sind 64 KG als EAS über Anträge für zusätzliches STK gemeldet. Da diese aber ebenfalls für die Berechnung des normalen STK zählen, sind sie in diesen Schülerzahlen inbegriffen und wurden nicht wie bei Primar abgezogen</t>
        </r>
      </text>
    </comment>
    <comment ref="G219" authorId="0" shapeId="0" xr:uid="{03C9DD02-DDD7-4C17-84B3-77596B38C075}">
      <text>
        <r>
          <rPr>
            <b/>
            <sz val="9"/>
            <color indexed="81"/>
            <rFont val="Tahoma"/>
            <family val="2"/>
          </rPr>
          <t>GASSMANN, Chantale:</t>
        </r>
        <r>
          <rPr>
            <sz val="9"/>
            <color indexed="81"/>
            <rFont val="Tahoma"/>
            <family val="2"/>
          </rPr>
          <t xml:space="preserve">
Wieso 0 Schüler angegeben: eigentlich sind 99 KG als EAS über Anträge für zusätzliches STK gemeldet. Da diese aber ebenfalls für die Berechnung des normalen STK zählen, sind sie in diesen Schülerzahlen inbegriffen und wurden nicht wie bei Primar abgezogen</t>
        </r>
      </text>
    </comment>
    <comment ref="D220" authorId="0" shapeId="0" xr:uid="{136940F2-EA7D-4A2C-8E4F-0B1F348F256B}">
      <text>
        <r>
          <rPr>
            <b/>
            <sz val="9"/>
            <color indexed="81"/>
            <rFont val="Tahoma"/>
            <family val="2"/>
          </rPr>
          <t>GASSMANN, Chantale:</t>
        </r>
        <r>
          <rPr>
            <sz val="9"/>
            <color indexed="81"/>
            <rFont val="Tahoma"/>
            <family val="2"/>
          </rPr>
          <t xml:space="preserve">
nach dem 29.09.17 sind noch für das CFA 3 EAS hinzugekommen. Diese sind aber hier nicht mit- gerechnet, da nach dem Stichtag Antrag gestellt wurde. TOTAL somit 42 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GASSMANN, Chantale</author>
  </authors>
  <commentList>
    <comment ref="C18" authorId="0" shapeId="0" xr:uid="{B5EA2562-51CC-47E1-8A70-51107FB09BC9}">
      <text>
        <r>
          <rPr>
            <b/>
            <sz val="9"/>
            <color indexed="81"/>
            <rFont val="Segoe UI"/>
            <family val="2"/>
          </rPr>
          <t>GASSMANN, Chantale:</t>
        </r>
        <r>
          <rPr>
            <sz val="9"/>
            <color indexed="81"/>
            <rFont val="Segoe UI"/>
            <family val="2"/>
          </rPr>
          <t xml:space="preserve">
Der Schüler Koch Luke besucht das Internat nur an einzelnen Tagen.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GASSMANN, Chantale</author>
    <author>gassmann</author>
  </authors>
  <commentList>
    <comment ref="R11" authorId="0" shapeId="0" xr:uid="{3265F7A1-80C2-4934-8DF6-6BAF65BA3F27}">
      <text>
        <r>
          <rPr>
            <b/>
            <sz val="9"/>
            <color indexed="81"/>
            <rFont val="Tahoma"/>
            <family val="2"/>
          </rPr>
          <t>GASSMANN, Chantale:</t>
        </r>
        <r>
          <rPr>
            <sz val="9"/>
            <color indexed="81"/>
            <rFont val="Tahoma"/>
            <family val="2"/>
          </rPr>
          <t xml:space="preserve">
der Kurs an 120 Stunden Elementarkenntnisse wurde auf 240 erhöht. Daher 51 + 30 Schüler zusammengerechnet = 81</t>
        </r>
      </text>
    </comment>
    <comment ref="D21" authorId="1" shapeId="0" xr:uid="{69543846-FA65-42A7-81C6-AD3757558A86}">
      <text>
        <r>
          <rPr>
            <b/>
            <sz val="8"/>
            <color indexed="81"/>
            <rFont val="Tahoma"/>
            <family val="2"/>
          </rPr>
          <t>gassmann:</t>
        </r>
        <r>
          <rPr>
            <sz val="8"/>
            <color indexed="81"/>
            <rFont val="Tahoma"/>
            <family val="2"/>
          </rPr>
          <t xml:space="preserve">
Laut Schulleiter wurden, wo eine 0 steht, die Kurse zusammengelegt. Z.B. Italienisch 2. und 3. Jahr werden zusammen gegeben, also keine einzelnen Stunden.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gassmann</author>
    <author>GASSMANN, Chantale</author>
  </authors>
  <commentList>
    <comment ref="H19" authorId="0" shapeId="0" xr:uid="{55994228-A888-40B4-AD54-AFBA401BC871}">
      <text>
        <r>
          <rPr>
            <b/>
            <sz val="8"/>
            <color indexed="81"/>
            <rFont val="Tahoma"/>
            <family val="2"/>
          </rPr>
          <t>gassmann:</t>
        </r>
        <r>
          <rPr>
            <sz val="8"/>
            <color indexed="81"/>
            <rFont val="Tahoma"/>
            <family val="2"/>
          </rPr>
          <t xml:space="preserve">
Anfrage an Minister auf Abweichung.</t>
        </r>
      </text>
    </comment>
    <comment ref="U20" authorId="1" shapeId="0" xr:uid="{AE841219-A992-44B3-9C19-D52394ED7900}">
      <text>
        <r>
          <rPr>
            <b/>
            <sz val="9"/>
            <color indexed="81"/>
            <rFont val="Segoe UI"/>
            <family val="2"/>
          </rPr>
          <t>GASSMANN, Chantale:</t>
        </r>
        <r>
          <rPr>
            <sz val="9"/>
            <color indexed="81"/>
            <rFont val="Segoe UI"/>
            <family val="2"/>
          </rPr>
          <t xml:space="preserve">
zusammengelegte Klassen</t>
        </r>
      </text>
    </comment>
    <comment ref="H27" authorId="0" shapeId="0" xr:uid="{C62AA15C-401A-4835-9523-019FEB340D66}">
      <text>
        <r>
          <rPr>
            <b/>
            <sz val="8"/>
            <color indexed="81"/>
            <rFont val="Tahoma"/>
            <family val="2"/>
          </rPr>
          <t>gassmann:</t>
        </r>
        <r>
          <rPr>
            <sz val="8"/>
            <color indexed="81"/>
            <rFont val="Tahoma"/>
            <family val="2"/>
          </rPr>
          <t xml:space="preserve">
Unterricht wurde von Frau Reichling gestrichen, da Schüler nicht bezahlt hatten.</t>
        </r>
      </text>
    </comment>
    <comment ref="U38" authorId="1" shapeId="0" xr:uid="{24D728DC-8A9C-4422-8DD2-055EB026327D}">
      <text>
        <r>
          <rPr>
            <b/>
            <sz val="9"/>
            <color indexed="81"/>
            <rFont val="Segoe UI"/>
            <family val="2"/>
          </rPr>
          <t>GASSMANN, Chantale:</t>
        </r>
        <r>
          <rPr>
            <sz val="9"/>
            <color indexed="81"/>
            <rFont val="Segoe UI"/>
            <family val="2"/>
          </rPr>
          <t xml:space="preserve">
zusammengelegte Klassen</t>
        </r>
      </text>
    </comment>
    <comment ref="H56" authorId="0" shapeId="0" xr:uid="{A5EA429C-4482-45E0-8F48-76EAAEBC9AF3}">
      <text>
        <r>
          <rPr>
            <b/>
            <sz val="8"/>
            <color indexed="81"/>
            <rFont val="Tahoma"/>
            <family val="2"/>
          </rPr>
          <t>gassmann:</t>
        </r>
        <r>
          <rPr>
            <sz val="8"/>
            <color indexed="81"/>
            <rFont val="Tahoma"/>
            <family val="2"/>
          </rPr>
          <t xml:space="preserve">
Anfrage an Minister auf Abweichung</t>
        </r>
      </text>
    </comment>
    <comment ref="U85" authorId="1" shapeId="0" xr:uid="{74CD8432-0B59-49D3-B687-CD8A2775994C}">
      <text>
        <r>
          <rPr>
            <b/>
            <sz val="9"/>
            <color indexed="81"/>
            <rFont val="Segoe UI"/>
            <family val="2"/>
          </rPr>
          <t>GASSMANN, Chantale:</t>
        </r>
        <r>
          <rPr>
            <sz val="9"/>
            <color indexed="81"/>
            <rFont val="Segoe UI"/>
            <family val="2"/>
          </rPr>
          <t xml:space="preserve">
Abweichung genehmigt</t>
        </r>
      </text>
    </comment>
    <comment ref="W97" authorId="1" shapeId="0" xr:uid="{8F20C482-6E47-4F93-9035-05287162339A}">
      <text>
        <r>
          <rPr>
            <b/>
            <sz val="9"/>
            <color indexed="81"/>
            <rFont val="Segoe UI"/>
            <family val="2"/>
          </rPr>
          <t>GASSMANN, Chantale:</t>
        </r>
        <r>
          <rPr>
            <sz val="9"/>
            <color indexed="81"/>
            <rFont val="Segoe UI"/>
            <family val="2"/>
          </rPr>
          <t xml:space="preserve">
Abweichung genehmigt</t>
        </r>
      </text>
    </comment>
    <comment ref="U104" authorId="1" shapeId="0" xr:uid="{4B5AE48E-DB52-4D7E-8D0E-B0D3FC1B3AC2}">
      <text>
        <r>
          <rPr>
            <b/>
            <sz val="9"/>
            <color indexed="81"/>
            <rFont val="Segoe UI"/>
            <family val="2"/>
          </rPr>
          <t>GASSMANN, Chantale:</t>
        </r>
        <r>
          <rPr>
            <sz val="9"/>
            <color indexed="81"/>
            <rFont val="Segoe UI"/>
            <family val="2"/>
          </rPr>
          <t xml:space="preserve">
Abweichung genehmigt</t>
        </r>
      </text>
    </comment>
    <comment ref="U115" authorId="1" shapeId="0" xr:uid="{657D97DF-A729-403B-B18C-860CAF147BDC}">
      <text>
        <r>
          <rPr>
            <b/>
            <sz val="9"/>
            <color indexed="81"/>
            <rFont val="Segoe UI"/>
            <family val="2"/>
          </rPr>
          <t>GASSMANN, Chantale:</t>
        </r>
        <r>
          <rPr>
            <sz val="9"/>
            <color indexed="81"/>
            <rFont val="Segoe UI"/>
            <family val="2"/>
          </rPr>
          <t xml:space="preserve">
Abweichung genehmigt</t>
        </r>
      </text>
    </comment>
  </commentList>
</comments>
</file>

<file path=xl/sharedStrings.xml><?xml version="1.0" encoding="utf-8"?>
<sst xmlns="http://schemas.openxmlformats.org/spreadsheetml/2006/main" count="2943" uniqueCount="769">
  <si>
    <t>Entwicklung der Schülerzahlen seit dem Schuljahr 1988-1989</t>
  </si>
  <si>
    <t>1988-89</t>
  </si>
  <si>
    <t>GUW</t>
  </si>
  <si>
    <t>OSUW</t>
  </si>
  <si>
    <t>FSUW</t>
  </si>
  <si>
    <t>TOTAL</t>
  </si>
  <si>
    <t>1993-94</t>
  </si>
  <si>
    <t>Kindergarten</t>
  </si>
  <si>
    <t>Primarschule</t>
  </si>
  <si>
    <t>Sekundarschule</t>
  </si>
  <si>
    <t>Hochschule</t>
  </si>
  <si>
    <t>Sonderschule</t>
  </si>
  <si>
    <t>Total</t>
  </si>
  <si>
    <t>Fortbildung</t>
  </si>
  <si>
    <t>1989-90</t>
  </si>
  <si>
    <t>1994-95</t>
  </si>
  <si>
    <t>1990-91</t>
  </si>
  <si>
    <t>1995-96</t>
  </si>
  <si>
    <t>1991-92</t>
  </si>
  <si>
    <t>1992-93</t>
  </si>
  <si>
    <t>1996-97</t>
  </si>
  <si>
    <t>1997-98</t>
  </si>
  <si>
    <t>1998-99</t>
  </si>
  <si>
    <t>1999-2000</t>
  </si>
  <si>
    <t>2000-2001</t>
  </si>
  <si>
    <t>2001-2002</t>
  </si>
  <si>
    <t>Grundschulen in der Deutschsprachigen Gemeinschaft</t>
  </si>
  <si>
    <t>1KG</t>
  </si>
  <si>
    <t>2KG</t>
  </si>
  <si>
    <t>3KG</t>
  </si>
  <si>
    <t>KG</t>
  </si>
  <si>
    <t>1PS</t>
  </si>
  <si>
    <t>2PS</t>
  </si>
  <si>
    <t>3PS</t>
  </si>
  <si>
    <t>4PS</t>
  </si>
  <si>
    <t>5PS</t>
  </si>
  <si>
    <t>6PS</t>
  </si>
  <si>
    <t>PS</t>
  </si>
  <si>
    <t>TOT</t>
  </si>
  <si>
    <t>KA Eupen dt. Abt.</t>
  </si>
  <si>
    <t>KA Eupen frz. Abt.</t>
  </si>
  <si>
    <t>CFA Kelmis dt. Abt.</t>
  </si>
  <si>
    <t>CFA Kelmis fr. Abt.</t>
  </si>
  <si>
    <t>Total GUW</t>
  </si>
  <si>
    <t>Iveldingen</t>
  </si>
  <si>
    <t>Born</t>
  </si>
  <si>
    <t>Deidenberg</t>
  </si>
  <si>
    <t>Schoppen</t>
  </si>
  <si>
    <t>Heppenbach</t>
  </si>
  <si>
    <t>Herresbach</t>
  </si>
  <si>
    <t>Meyerode</t>
  </si>
  <si>
    <t>Medell</t>
  </si>
  <si>
    <t>Amel Total</t>
  </si>
  <si>
    <t>Büllingen</t>
  </si>
  <si>
    <t>Honsfeld</t>
  </si>
  <si>
    <t>Hünningen</t>
  </si>
  <si>
    <t>Mürringen</t>
  </si>
  <si>
    <t>Manderfeld</t>
  </si>
  <si>
    <t>Rocherath</t>
  </si>
  <si>
    <t>Wirtzfeld</t>
  </si>
  <si>
    <t>Büllingen Total</t>
  </si>
  <si>
    <t>Kreuzberg</t>
  </si>
  <si>
    <t>Espeler</t>
  </si>
  <si>
    <t>Aldringen</t>
  </si>
  <si>
    <t>Maldingen</t>
  </si>
  <si>
    <t>Braunlauf</t>
  </si>
  <si>
    <t>Oudler</t>
  </si>
  <si>
    <t>Lascheid</t>
  </si>
  <si>
    <t>Burg Reuland Total</t>
  </si>
  <si>
    <t>Weywertz</t>
  </si>
  <si>
    <t>Elsenborn</t>
  </si>
  <si>
    <t>Nidrum</t>
  </si>
  <si>
    <t>Bütgenbach Total</t>
  </si>
  <si>
    <t>Oberstadt</t>
  </si>
  <si>
    <t>Kettenis</t>
  </si>
  <si>
    <t>Unterstadt</t>
  </si>
  <si>
    <t>Eupen Total</t>
  </si>
  <si>
    <t>Kelmis dt.</t>
  </si>
  <si>
    <t>Kelmis frz.</t>
  </si>
  <si>
    <t>Hergenrath</t>
  </si>
  <si>
    <t>Kelmis Total</t>
  </si>
  <si>
    <t>Herbesthal dt</t>
  </si>
  <si>
    <t>Walhorn</t>
  </si>
  <si>
    <t>Lontzen Total</t>
  </si>
  <si>
    <t>Raeren</t>
  </si>
  <si>
    <t>Eynatten</t>
  </si>
  <si>
    <t>Hauset</t>
  </si>
  <si>
    <t>Raeren Total</t>
  </si>
  <si>
    <t>Sankt Vith</t>
  </si>
  <si>
    <t>Recht</t>
  </si>
  <si>
    <t>Schönberg</t>
  </si>
  <si>
    <t>Lommersweiler</t>
  </si>
  <si>
    <t>Emmels</t>
  </si>
  <si>
    <t>Crombach</t>
  </si>
  <si>
    <t>Rodt</t>
  </si>
  <si>
    <t>Neidingen</t>
  </si>
  <si>
    <t>Wallerode</t>
  </si>
  <si>
    <t>Hinderhausen</t>
  </si>
  <si>
    <t>Sankt Vith Total</t>
  </si>
  <si>
    <t>Pater-Damian-Grundschule</t>
  </si>
  <si>
    <t>Total 1. Oktober 2001</t>
  </si>
  <si>
    <t>Sekundarschulen in der Deutschsprachigen Gemeinschaft</t>
  </si>
  <si>
    <t>1AU</t>
  </si>
  <si>
    <t>2AU</t>
  </si>
  <si>
    <t>3AU</t>
  </si>
  <si>
    <t>4AU</t>
  </si>
  <si>
    <t>5AU</t>
  </si>
  <si>
    <t>6AU</t>
  </si>
  <si>
    <t>1BU</t>
  </si>
  <si>
    <t>2BU</t>
  </si>
  <si>
    <t>3BU</t>
  </si>
  <si>
    <t>4BU</t>
  </si>
  <si>
    <t>5BU</t>
  </si>
  <si>
    <t>6BU</t>
  </si>
  <si>
    <t>7BU</t>
  </si>
  <si>
    <t>KA Eupen</t>
  </si>
  <si>
    <t>Robert-Schuman-Institut</t>
  </si>
  <si>
    <t>CFA Kelmis</t>
  </si>
  <si>
    <t>KA Sankt Vith</t>
  </si>
  <si>
    <t>TOTAL GUW</t>
  </si>
  <si>
    <t xml:space="preserve">BI Büllingen </t>
  </si>
  <si>
    <t>Pater-Damian-Schule</t>
  </si>
  <si>
    <t>Bisch. Schule SV</t>
  </si>
  <si>
    <t>Tech. Inst. SV</t>
  </si>
  <si>
    <t>Krankenpflege</t>
  </si>
  <si>
    <t>3TÜ</t>
  </si>
  <si>
    <t>4TÜ</t>
  </si>
  <si>
    <t>5TÜ</t>
  </si>
  <si>
    <t>6TÜ</t>
  </si>
  <si>
    <t>3TB</t>
  </si>
  <si>
    <t>4TB</t>
  </si>
  <si>
    <t>5TB</t>
  </si>
  <si>
    <t>6TB</t>
  </si>
  <si>
    <t>7TB</t>
  </si>
  <si>
    <t>AU</t>
  </si>
  <si>
    <t>TOT AU</t>
  </si>
  <si>
    <t>TOT TB</t>
  </si>
  <si>
    <t>BU</t>
  </si>
  <si>
    <t>Anpassungsklasse</t>
  </si>
  <si>
    <t>TOT BU</t>
  </si>
  <si>
    <t>TB</t>
  </si>
  <si>
    <t>Elektrotechnik - Elektronik (2. Stufe)</t>
  </si>
  <si>
    <t>TÜ</t>
  </si>
  <si>
    <t>TOT TÜ</t>
  </si>
  <si>
    <t>Internate in der Deutschsprachigen Gemeinschaft</t>
  </si>
  <si>
    <t>Internat BS</t>
  </si>
  <si>
    <t>Internat MG</t>
  </si>
  <si>
    <t>Grundschüler</t>
  </si>
  <si>
    <t>Sekundarschüler</t>
  </si>
  <si>
    <t xml:space="preserve">Eupen </t>
  </si>
  <si>
    <t>Institut</t>
  </si>
  <si>
    <t>Netz</t>
  </si>
  <si>
    <t>SJ</t>
  </si>
  <si>
    <t>Angebot</t>
  </si>
  <si>
    <t>Stufe</t>
  </si>
  <si>
    <t>Stunden</t>
  </si>
  <si>
    <t>Jahr</t>
  </si>
  <si>
    <t>Daktylographie</t>
  </si>
  <si>
    <t>TUOS</t>
  </si>
  <si>
    <t>Automation</t>
  </si>
  <si>
    <t>Elektronik- Einführung</t>
  </si>
  <si>
    <t>Elektronik - Aufbaukurs</t>
  </si>
  <si>
    <t>CNC-Mechanik</t>
  </si>
  <si>
    <t>Englisch</t>
  </si>
  <si>
    <t>Französisch</t>
  </si>
  <si>
    <t>Informatik Aufbaukurs</t>
  </si>
  <si>
    <t>Informatik Gruppe A</t>
  </si>
  <si>
    <t>Informatik Gruppe B</t>
  </si>
  <si>
    <t>Informatik Gruppe C</t>
  </si>
  <si>
    <t>Informatik Gruppe D</t>
  </si>
  <si>
    <t>Textverarbeitung</t>
  </si>
  <si>
    <t>MS-Office für Fortgeschrittene</t>
  </si>
  <si>
    <t>Einführung Informatik Modul A</t>
  </si>
  <si>
    <t>Modul</t>
  </si>
  <si>
    <t>Textverabeitung Winword 6.0</t>
  </si>
  <si>
    <t>Tabellenkalkulation Excel 5.0</t>
  </si>
  <si>
    <t>Aufbaukurs : Bekleidung spez. Techniken</t>
  </si>
  <si>
    <t>BUOS</t>
  </si>
  <si>
    <t>Bekleidung: Freizeit-, Regen-, Sportbekl.</t>
  </si>
  <si>
    <t>Aufbaukurs Kochen und Backen</t>
  </si>
  <si>
    <t>BUUS</t>
  </si>
  <si>
    <t>Einführung in die Informatik</t>
  </si>
  <si>
    <t>TUUS</t>
  </si>
  <si>
    <t>Ernährungslehre und Kochen</t>
  </si>
  <si>
    <t>Ernährungslehre-Vollwerternährung</t>
  </si>
  <si>
    <t>Fachgehilfe im Gastgewerbe</t>
  </si>
  <si>
    <t>Fachkraft für Feinkost, Bankettorg. und Gastgewerbe</t>
  </si>
  <si>
    <t>Grundkurs Bekleidung</t>
  </si>
  <si>
    <t>Vereinfachte Nähtechniken/Mechanisierung</t>
  </si>
  <si>
    <t>Kreatives Nähen</t>
  </si>
  <si>
    <t>Innendekoration und Kunsthandwerk</t>
  </si>
  <si>
    <t>Deutsch, Elementarkenntnisse</t>
  </si>
  <si>
    <t>Deutsch, gründliche Kenntnisse</t>
  </si>
  <si>
    <t>Deutsch, praktische Kenntnisse</t>
  </si>
  <si>
    <t>Deutsch für Deutschsprachige</t>
  </si>
  <si>
    <t>Englisch Elementarkenntnisse</t>
  </si>
  <si>
    <t>Englisch prakt. Kenntnisse</t>
  </si>
  <si>
    <t>Französisch Elementarkenntnisse</t>
  </si>
  <si>
    <t>Französisch prakt. Kenntnisse</t>
  </si>
  <si>
    <t>Informatik</t>
  </si>
  <si>
    <t>Informatik: Textverarbeitung (Winword)</t>
  </si>
  <si>
    <t>Computer assisted design</t>
  </si>
  <si>
    <t>Italienisch, Elementarkenntnisse</t>
  </si>
  <si>
    <t>Italienisch, praktische Kenntnisse</t>
  </si>
  <si>
    <t>Nähen und Zuschneiden</t>
  </si>
  <si>
    <t>Niederländisch, Elementarkenntnisse</t>
  </si>
  <si>
    <t>Niederländisch, praktische Kenntnisse</t>
  </si>
  <si>
    <t>Spanisch Konversationskurse</t>
  </si>
  <si>
    <t>Spanisch, Elementarkenntnisse</t>
  </si>
  <si>
    <t>Spanisch, praktische Kenntnisse</t>
  </si>
  <si>
    <t>Försterausbildung</t>
  </si>
  <si>
    <t>Vorbereitung Abitur</t>
  </si>
  <si>
    <t>Modul 1</t>
  </si>
  <si>
    <t>Deutsch, mittleres Niveau</t>
  </si>
  <si>
    <t>Englisch Konversationskurse</t>
  </si>
  <si>
    <t>Französisch Konversationskurs</t>
  </si>
  <si>
    <t>Informatik: Windows, Excel, PowerPoint</t>
  </si>
  <si>
    <t>Informatik: Grundkennt. Win, Word, Excel</t>
  </si>
  <si>
    <t>Informatik: Mittelkennt. Win, Word, Excel</t>
  </si>
  <si>
    <t>Informatik: Grundkennt. CAD</t>
  </si>
  <si>
    <t>Nähen: ModulKleid und Ensemble</t>
  </si>
  <si>
    <t>Nähen: Modul Regen-, Sport- unFreizeit.</t>
  </si>
  <si>
    <t>Nähen: Modul Mantel</t>
  </si>
  <si>
    <t>Nähen: Kostüm und Jackenkleid</t>
  </si>
  <si>
    <t>Buchführung, KZA, Niveau 1+ 2</t>
  </si>
  <si>
    <t>Modular</t>
  </si>
  <si>
    <t>Buchführung, KZA, Niveau 3+4</t>
  </si>
  <si>
    <t>Analytische Buchführung</t>
  </si>
  <si>
    <t>Deutsch, gründliches Niveau</t>
  </si>
  <si>
    <t>Französisch, Konversation</t>
  </si>
  <si>
    <t>Modularausbildung Französisch Oberstufe</t>
  </si>
  <si>
    <t>Kochkunst, LZA</t>
  </si>
  <si>
    <t>Nähen und Zuschneiden, Kurzlehrgang</t>
  </si>
  <si>
    <t xml:space="preserve">Niederländisch, mittleres Niveau, </t>
  </si>
  <si>
    <t>Russisch, elementares Niveau</t>
  </si>
  <si>
    <t>Spanisch, mittleres Niveau</t>
  </si>
  <si>
    <t>2002-2003</t>
  </si>
  <si>
    <t>Total 1. Oktober 2002</t>
  </si>
  <si>
    <t>Kommunikation - Moderne Sprachen</t>
  </si>
  <si>
    <t>Textile und farbliche Wohngestaltung</t>
  </si>
  <si>
    <t>Aus alt mach neu</t>
  </si>
  <si>
    <t>Informatik 2</t>
  </si>
  <si>
    <t>Informatik Büllingen</t>
  </si>
  <si>
    <t>2003-2004</t>
  </si>
  <si>
    <t>Total 1. Oktober 2003</t>
  </si>
  <si>
    <t>Mode Kreationen</t>
  </si>
  <si>
    <t>Langzeitausbildung Buchführung</t>
  </si>
  <si>
    <t>Informatik: Webdesign</t>
  </si>
  <si>
    <t xml:space="preserve">Königliches Athenäum Eupen </t>
  </si>
  <si>
    <t xml:space="preserve">César-Franck-Athenäum Kelmis </t>
  </si>
  <si>
    <t>Königliches Athenäum Sankt Vith</t>
  </si>
  <si>
    <t xml:space="preserve">Bischöfliches Institut Büllingen </t>
  </si>
  <si>
    <t xml:space="preserve">Pater-Damian-Sekundarschule </t>
  </si>
  <si>
    <t xml:space="preserve">Bischöfliche Schule Sankt Vith </t>
  </si>
  <si>
    <t xml:space="preserve">Technisches Institut Sankt Vith </t>
  </si>
  <si>
    <t>2004-2005</t>
  </si>
  <si>
    <t>Total 1. Oktober 2004</t>
  </si>
  <si>
    <t>Wohngestaltung II</t>
  </si>
  <si>
    <t>2005-2006</t>
  </si>
  <si>
    <t>Total 1. Oktober 2005</t>
  </si>
  <si>
    <t>TZU</t>
  </si>
  <si>
    <t>EAS</t>
  </si>
  <si>
    <t>Windows und Textverarbeitung 1</t>
  </si>
  <si>
    <t>Windows und Textverarbeitung 2</t>
  </si>
  <si>
    <t>Wohngestaltung III</t>
  </si>
  <si>
    <t>Teilzeitunterricht</t>
  </si>
  <si>
    <t>Schneiderjacken</t>
  </si>
  <si>
    <t>Nähen Modul Unterstufe</t>
  </si>
  <si>
    <t>Kochen Modul</t>
  </si>
  <si>
    <t>Langzeitausbildung Buchführung Modul Oberstufe</t>
  </si>
  <si>
    <t xml:space="preserve">TUOS </t>
  </si>
  <si>
    <t>Informatik Modul</t>
  </si>
  <si>
    <t>2006-2007</t>
  </si>
  <si>
    <t>Total 1. Oktober 2006</t>
  </si>
  <si>
    <t>Nähen Kleider und zweiteiler</t>
  </si>
  <si>
    <t>2007-2008</t>
  </si>
  <si>
    <t>Total 1. Oktober 2007</t>
  </si>
  <si>
    <t>Niederländisch, Konversationskurse</t>
  </si>
  <si>
    <t>2008-2009</t>
  </si>
  <si>
    <t>Total 1. Oktober 2008</t>
  </si>
  <si>
    <t>Pflegehelfer</t>
  </si>
  <si>
    <t>Lichtenbusch</t>
  </si>
  <si>
    <t>Total FSU</t>
  </si>
  <si>
    <t>Informatik: Windows, Textverarbeitung, Excel, Access</t>
  </si>
  <si>
    <t>Informatik: Windows, Textverarbeitung+Excel, optimaler einsatz aller Office Komponenten</t>
  </si>
  <si>
    <t>Idee und Gestaltung (ab SJ 08-09) neue Bezeichnung für Deko</t>
  </si>
  <si>
    <t>Aufbaukurs: Freizeit-, Regen-, Sportbekeidung</t>
  </si>
  <si>
    <t>Aufbaukurs Bekleidung (neue Struktur)</t>
  </si>
  <si>
    <t>Französisch Kommunikation</t>
  </si>
  <si>
    <t>2009-2010</t>
  </si>
  <si>
    <t>Total 1. Oktober 2009</t>
  </si>
  <si>
    <t>Italienisch</t>
  </si>
  <si>
    <t>Spanisch, Konversation</t>
  </si>
  <si>
    <t>SE</t>
  </si>
  <si>
    <t>Zentrum für Förderpädagogik (Sankt Vith)</t>
  </si>
  <si>
    <t>Zentrum für Förderpädagogik (Eupen)</t>
  </si>
  <si>
    <t>2010-2011</t>
  </si>
  <si>
    <t>Total 1. Oktober 2010</t>
  </si>
  <si>
    <t>Jersey</t>
  </si>
  <si>
    <t>Jersey II</t>
  </si>
  <si>
    <t>Zusatzjahr</t>
  </si>
  <si>
    <t>EAS: erstankommende Schüler</t>
  </si>
  <si>
    <t>Mode &amp; Accessoires im Relooking (2 Jahre) Kurzzeit</t>
  </si>
  <si>
    <t xml:space="preserve">Forstwirtschaft </t>
  </si>
  <si>
    <t>Förderschüler</t>
  </si>
  <si>
    <t>2011-2012</t>
  </si>
  <si>
    <t>Total 1. Oktober 2011</t>
  </si>
  <si>
    <t>Innendekoration und Kunsthandwerk
(2010-2011 auslaufende Bezeichnung)</t>
  </si>
  <si>
    <t>Herbesthal frz</t>
  </si>
  <si>
    <t>Kinderbekleidung</t>
  </si>
  <si>
    <t>Dualer Bachelor in Buchhaltung</t>
  </si>
  <si>
    <t>Vorbereitungsjahr</t>
  </si>
  <si>
    <t>Niederländisch, praktische Kenntnis</t>
  </si>
  <si>
    <t>Englisch, Elementarkenntnisse</t>
  </si>
  <si>
    <t>Französisch, Elementarkenntnisse</t>
  </si>
  <si>
    <t>Niederländisch, gründliche Kenntnisse</t>
  </si>
  <si>
    <t>Italienisch, gründliche Kenntnisse</t>
  </si>
  <si>
    <t>Spanisch, gründliche Kenntnisse</t>
  </si>
  <si>
    <t>GUW
EAS</t>
  </si>
  <si>
    <t>2012-2013</t>
  </si>
  <si>
    <t>Total 5. Oktober 2012</t>
  </si>
  <si>
    <t>Deutsch, praktische Kenntnisse 1</t>
  </si>
  <si>
    <t>Deutsch, gründliche Kenntnisse 1</t>
  </si>
  <si>
    <t>Deutsch, gründliche Kenntnisse 2</t>
  </si>
  <si>
    <t>Englisch prakt. Kenntnisse 1</t>
  </si>
  <si>
    <t>Englisch prakt. Kenntnisse 2</t>
  </si>
  <si>
    <t>Französisch prakt. Kenntnisse 1</t>
  </si>
  <si>
    <t>Italienisch, praktische Kenntnisse 1</t>
  </si>
  <si>
    <t>Italienisch, praktische Kenntnisse 2</t>
  </si>
  <si>
    <t>Niederländisch, praktische Kenntnisse 1</t>
  </si>
  <si>
    <t>Niederländisch, praktische Kenntnisse 2</t>
  </si>
  <si>
    <t>Spanisch, praktische Kenntnisse 1</t>
  </si>
  <si>
    <t>Spanisch, praktische Kenntnisse 2</t>
  </si>
  <si>
    <t>Leder- und Pelzimitat</t>
  </si>
  <si>
    <t>Wohngestaltung</t>
  </si>
  <si>
    <t>Niederländisch Elementarkenntnisse</t>
  </si>
  <si>
    <t>Spanisch Elementarkenntnisse</t>
  </si>
  <si>
    <t>Total Hochschule</t>
  </si>
  <si>
    <t>Förderschule</t>
  </si>
  <si>
    <t>2013-2014</t>
  </si>
  <si>
    <t>Total 7. Oktober 2013</t>
  </si>
  <si>
    <t>Frei: freier Schüler</t>
  </si>
  <si>
    <t>FREI</t>
  </si>
  <si>
    <t>Freie Schüler</t>
  </si>
  <si>
    <t>Accessoires</t>
  </si>
  <si>
    <t>Klein aber Fein</t>
  </si>
  <si>
    <t>Chinesisch</t>
  </si>
  <si>
    <t>Russisch</t>
  </si>
  <si>
    <t>OSU</t>
  </si>
  <si>
    <t>FSU</t>
  </si>
  <si>
    <t>MIGRA</t>
  </si>
  <si>
    <t>Freie Schüler: 3</t>
  </si>
  <si>
    <t>EAS: erstankommende Schüler: 1</t>
  </si>
  <si>
    <t>MIGRA: Schüler mit Mirgrationshintergrund: 16</t>
  </si>
  <si>
    <t>OSU Kranken-
pflege (AHS)</t>
  </si>
  <si>
    <t>GESAMTTOTAL</t>
  </si>
  <si>
    <t>Pater-Damian-Förderschule</t>
  </si>
  <si>
    <t>2014-2015</t>
  </si>
  <si>
    <t>Total 7. Oktober 2014</t>
  </si>
  <si>
    <t>Schulnr.</t>
  </si>
  <si>
    <t>1101A</t>
  </si>
  <si>
    <t>1101B</t>
  </si>
  <si>
    <t>1122A</t>
  </si>
  <si>
    <t>1122B</t>
  </si>
  <si>
    <t>2174A</t>
  </si>
  <si>
    <t>2174B</t>
  </si>
  <si>
    <t>2174C</t>
  </si>
  <si>
    <t xml:space="preserve">Amel  </t>
  </si>
  <si>
    <t>2171A</t>
  </si>
  <si>
    <t>2171B</t>
  </si>
  <si>
    <t>2171C</t>
  </si>
  <si>
    <t>2175A</t>
  </si>
  <si>
    <t>2175B</t>
  </si>
  <si>
    <t>2175C</t>
  </si>
  <si>
    <t>2161A</t>
  </si>
  <si>
    <t>2161B</t>
  </si>
  <si>
    <t>2161C</t>
  </si>
  <si>
    <t>2161D</t>
  </si>
  <si>
    <t>2162A</t>
  </si>
  <si>
    <t>2162B</t>
  </si>
  <si>
    <t>2162C</t>
  </si>
  <si>
    <t>2196A</t>
  </si>
  <si>
    <t>2196B</t>
  </si>
  <si>
    <t>2196C</t>
  </si>
  <si>
    <t>2191A</t>
  </si>
  <si>
    <t>2191B</t>
  </si>
  <si>
    <t>2191C</t>
  </si>
  <si>
    <t>2191D</t>
  </si>
  <si>
    <t>2191E</t>
  </si>
  <si>
    <t>Paul-Gérardy</t>
  </si>
  <si>
    <t>Bütgenbach</t>
  </si>
  <si>
    <t>2153A</t>
  </si>
  <si>
    <t>2153B</t>
  </si>
  <si>
    <t>2154A</t>
  </si>
  <si>
    <t>2154B</t>
  </si>
  <si>
    <t>frz.Schule (ECEF)</t>
  </si>
  <si>
    <t>2121A</t>
  </si>
  <si>
    <t>2121B</t>
  </si>
  <si>
    <t>2111A</t>
  </si>
  <si>
    <t>2111B</t>
  </si>
  <si>
    <t xml:space="preserve">Lontzen  </t>
  </si>
  <si>
    <t>2112A</t>
  </si>
  <si>
    <t>2112B</t>
  </si>
  <si>
    <t>2132A</t>
  </si>
  <si>
    <t>2132B</t>
  </si>
  <si>
    <t>2181A</t>
  </si>
  <si>
    <t>2181D</t>
  </si>
  <si>
    <t>2182A</t>
  </si>
  <si>
    <t>2182B</t>
  </si>
  <si>
    <t>2182C</t>
  </si>
  <si>
    <t>Maria-Goretti-Grundschule</t>
  </si>
  <si>
    <t>Elektronik</t>
  </si>
  <si>
    <t xml:space="preserve"> Haushaltskurse der Stadt Eupen</t>
  </si>
  <si>
    <t>Haushaltskurse der Stadt Eupen</t>
  </si>
  <si>
    <t>Handarbeiten (mit Kindern)</t>
  </si>
  <si>
    <t>Grundkurs vereinfachte Nähtechniken/Mechanisierung</t>
  </si>
  <si>
    <t>Muster und Motiv</t>
  </si>
  <si>
    <t>Accessoires 2</t>
  </si>
  <si>
    <t>GUW
FREI</t>
  </si>
  <si>
    <t>FREI: freier Schüler</t>
  </si>
  <si>
    <t>3 Module</t>
  </si>
  <si>
    <t>Deutsch Konversation Basiskurs</t>
  </si>
  <si>
    <t>Französisch/Rotes Kreuz</t>
  </si>
  <si>
    <t>Englisch, praktische Kenntnisse</t>
  </si>
  <si>
    <t>Englisch, gründliche Kenntnisse</t>
  </si>
  <si>
    <t>Französisch, praktische Kenntnisse</t>
  </si>
  <si>
    <t>Schul. Weiterbildung</t>
  </si>
  <si>
    <t>ZFP</t>
  </si>
  <si>
    <t>Maria-Goretti-Sekundarschule Sankt Vith</t>
  </si>
  <si>
    <t>Maria-Goretti-Sekundarschule</t>
  </si>
  <si>
    <t>2015-2016</t>
  </si>
  <si>
    <t xml:space="preserve">FREI: freie Schüler: </t>
  </si>
  <si>
    <t>Musikakademie</t>
  </si>
  <si>
    <t>OSU
FREI</t>
  </si>
  <si>
    <t>OSU Kranken-  
pflege (AHS)</t>
  </si>
  <si>
    <t>Handarbeit II</t>
  </si>
  <si>
    <t>Anprobe und Umänderungstechniken</t>
  </si>
  <si>
    <t>Recycling: mit Ausrangiertem gestalten</t>
  </si>
  <si>
    <t>Deutsch A0-A1</t>
  </si>
  <si>
    <t>Deutsch A1-A2</t>
  </si>
  <si>
    <t>Deutsch A2-B1</t>
  </si>
  <si>
    <t>Deutsch B1-B2</t>
  </si>
  <si>
    <t>Französisch A0-A1</t>
  </si>
  <si>
    <t>Französisch A1-A2</t>
  </si>
  <si>
    <t>Französisch A2-B1.2</t>
  </si>
  <si>
    <t>Französisch B1-B2</t>
  </si>
  <si>
    <t>Englisch A0-A2</t>
  </si>
  <si>
    <t>Englisch A2-B1.2</t>
  </si>
  <si>
    <t>Informatik MODUL 1</t>
  </si>
  <si>
    <t>Informatik 3 Kurzlehrgänge</t>
  </si>
  <si>
    <t>Kindergartenhelfer</t>
  </si>
  <si>
    <t>Italienisch, pratkische Kenntnisse</t>
  </si>
  <si>
    <t>2016-2017</t>
  </si>
  <si>
    <t>Total 30. September 2016</t>
  </si>
  <si>
    <t>Total 30. September 2015</t>
  </si>
  <si>
    <t>Zentrum für Förderpädagogik (Bütgenbach)</t>
  </si>
  <si>
    <t>2181E</t>
  </si>
  <si>
    <t>St. Vith</t>
  </si>
  <si>
    <t>1. BGKW</t>
  </si>
  <si>
    <t>Krankenpflegesekundarabteilung</t>
  </si>
  <si>
    <t>FSU
FREI</t>
  </si>
  <si>
    <t>FSU
EAS</t>
  </si>
  <si>
    <t>FREI: freie Schüler</t>
  </si>
  <si>
    <t>Englisch B1.1-B1.2</t>
  </si>
  <si>
    <t>Informatik: Englisch A1-A2</t>
  </si>
  <si>
    <t>Mode &amp; Accessoires im Relooking</t>
  </si>
  <si>
    <t>Sammeln und Nutzen</t>
  </si>
  <si>
    <t>Deutsch</t>
  </si>
  <si>
    <t>Arabisch Gruppe A</t>
  </si>
  <si>
    <t>Arabisch Gruppe B</t>
  </si>
  <si>
    <t>Informatik Grundkurs A</t>
  </si>
  <si>
    <t>Informatik Grundkurs B</t>
  </si>
  <si>
    <t>Deutsch, Basiskurs</t>
  </si>
  <si>
    <t>Kurz</t>
  </si>
  <si>
    <t>Italienisch, Konversation</t>
  </si>
  <si>
    <t>2017-2018</t>
  </si>
  <si>
    <t>Differenzierter Unterricht</t>
  </si>
  <si>
    <t>2. BGKW</t>
  </si>
  <si>
    <t>TOTAL
BGKW</t>
  </si>
  <si>
    <t>OSU
EAS</t>
  </si>
  <si>
    <t>TOTAL
EAS</t>
  </si>
  <si>
    <t>TOTAL
Schüler</t>
  </si>
  <si>
    <t>Nähen trifft Handarbeit</t>
  </si>
  <si>
    <t>Vom Basismodell zur Jacken- und Kragenvielfalt</t>
  </si>
  <si>
    <t>Englisch A1-A2</t>
  </si>
  <si>
    <t>GESAMT-
TOTAL
ALLER Schüler</t>
  </si>
  <si>
    <t>OSU 
Kranken-  
pflege 
(AHS)</t>
  </si>
  <si>
    <t>Französisch B1.1-B1.2</t>
  </si>
  <si>
    <t>2018-2019</t>
  </si>
  <si>
    <t>Total 29. September 2017</t>
  </si>
  <si>
    <t>Total 28. September 2018</t>
  </si>
  <si>
    <t>Neueinschreibung</t>
  </si>
  <si>
    <t>Begleitung in den Regelunterricht</t>
  </si>
  <si>
    <t>bereits beschult</t>
  </si>
  <si>
    <t>3. BGKW</t>
  </si>
  <si>
    <t>Niederländisch - Anfänger</t>
  </si>
  <si>
    <t>Niederländisch - Fortgeschrittene</t>
  </si>
  <si>
    <t>Recycling 2</t>
  </si>
  <si>
    <t>Kreative Stoffe</t>
  </si>
  <si>
    <t xml:space="preserve">Aufbaukurs Bekleidung  </t>
  </si>
  <si>
    <t>Natur auf der Spur</t>
  </si>
  <si>
    <t>Outdoor, Sport, Freizeit, Regen</t>
  </si>
  <si>
    <t>Englisch A0-A1</t>
  </si>
  <si>
    <t>Englisch A2-B1.1</t>
  </si>
  <si>
    <t>Niederländisch A1-A2</t>
  </si>
  <si>
    <t>Niederländisch A2-B1</t>
  </si>
  <si>
    <t>Informatik MODUL 2</t>
  </si>
  <si>
    <t>Informatik MODUL 3</t>
  </si>
  <si>
    <t>Informatik Grundkurs</t>
  </si>
  <si>
    <t xml:space="preserve">Russisch  </t>
  </si>
  <si>
    <t>Niederländisch Anfänger</t>
  </si>
  <si>
    <t>Niederländisch Fortgeschrittene</t>
  </si>
  <si>
    <t>PS
TOT</t>
  </si>
  <si>
    <t>KG
TOT</t>
  </si>
  <si>
    <t>KG
Gesamt-total</t>
  </si>
  <si>
    <t>PS
Gesamt-
total</t>
  </si>
  <si>
    <t>KG
Gesamt-
total</t>
  </si>
  <si>
    <t>TOTAL
FREI</t>
  </si>
  <si>
    <t>Spanisch - Konversation A1-B1 - a</t>
  </si>
  <si>
    <t>Spanisch - Konversation A1-B1 - b</t>
  </si>
  <si>
    <t>Deutsch, Elementarkenntnisse, Niveau A2-B1</t>
  </si>
  <si>
    <t>Englisch Elementarkenntnisse, Niveau A2-B1</t>
  </si>
  <si>
    <t>Französisch Elementarkenntnisse, Niveau A0-A1 - Basis</t>
  </si>
  <si>
    <t>Französisch, Elementarkenntnisse, Niveau A0-A2</t>
  </si>
  <si>
    <t>Französisch prakt. Kenntnisse, Niveau B1-B2</t>
  </si>
  <si>
    <t>Niederländisch, Elementarkenntnisse, Niveau A0-A2</t>
  </si>
  <si>
    <t>Niederländisch, Elementarkenntnisse, Niveau A2-B1</t>
  </si>
  <si>
    <t>Niederländisch, praktische Kenntnisse, Niveau B1-B2</t>
  </si>
  <si>
    <t>Spanisch, Elementarkenntnisse, Niveau A0-A2</t>
  </si>
  <si>
    <t>Spanisch, Elementarkenntnisse, Niveau A2-B1</t>
  </si>
  <si>
    <t>Spanisch, praktische Kenntnisse, Niveau B1-B2</t>
  </si>
  <si>
    <t>Deutsch, Elementarkenntnisse, Niveau A0-A1 - A1-A2</t>
  </si>
  <si>
    <t>Deutsch, praktische Kenntnisse, Niveau B1-B2</t>
  </si>
  <si>
    <t>Deutsch, praktische Kenntnisse, Niveau B2-B2+</t>
  </si>
  <si>
    <t>Deutsch, praktische Kenntnisse, Niveau B2+-C1</t>
  </si>
  <si>
    <t xml:space="preserve">Englisch prakt. Kenntnisse, Niveau B1-B2 </t>
  </si>
  <si>
    <t>Französisch, Elementarkenntnisse, Niveau A2-B1</t>
  </si>
  <si>
    <t>Italienisch, Konversation, Niveau A1-B1</t>
  </si>
  <si>
    <t>Französisch für Personen mit Migrationshintergrund</t>
  </si>
  <si>
    <t>EAS: erstankommende Schüler - genehmigte Anträge</t>
  </si>
  <si>
    <t>Total 30. September 2019</t>
  </si>
  <si>
    <t>TOTAL
Schüler
ohne EAS
ohne FREI</t>
  </si>
  <si>
    <t>GESAMT-
TOTAL
ALLER
 Schüler</t>
  </si>
  <si>
    <t>2019-2020</t>
  </si>
  <si>
    <t>TOTAL
GUW</t>
  </si>
  <si>
    <t>TOTAL
OSU</t>
  </si>
  <si>
    <t>TOTAL
FSU</t>
  </si>
  <si>
    <t xml:space="preserve">GESAMT-
TOTAL
ALLER
 Schüler </t>
  </si>
  <si>
    <t>2020-2021</t>
  </si>
  <si>
    <t>Tennis</t>
  </si>
  <si>
    <t>Total 30. September 2020</t>
  </si>
  <si>
    <t>Bachelor-Public and Business Administration</t>
  </si>
  <si>
    <t>1. PBA</t>
  </si>
  <si>
    <t xml:space="preserve">Bachelor Krankenpflege </t>
  </si>
  <si>
    <t>Lehramt Kindergarten</t>
  </si>
  <si>
    <t>Lehramt Primarschule</t>
  </si>
  <si>
    <t>2. PBA</t>
  </si>
  <si>
    <t>4. BGKW</t>
  </si>
  <si>
    <t>TOT PBA</t>
  </si>
  <si>
    <t>2.EBS</t>
  </si>
  <si>
    <t xml:space="preserve">3.EBS </t>
  </si>
  <si>
    <t>1.EBS</t>
  </si>
  <si>
    <t>1.BUCH</t>
  </si>
  <si>
    <t>2.BUCH</t>
  </si>
  <si>
    <t>3.BUCH</t>
  </si>
  <si>
    <t>1.LK</t>
  </si>
  <si>
    <t>2.LK</t>
  </si>
  <si>
    <t>3.LK</t>
  </si>
  <si>
    <t>2.LP</t>
  </si>
  <si>
    <t>1.LP</t>
  </si>
  <si>
    <t>3.LP</t>
  </si>
  <si>
    <t>TOT LK</t>
  </si>
  <si>
    <t>TOT LP</t>
  </si>
  <si>
    <t>TOT BUCH</t>
  </si>
  <si>
    <t>TOT EBS</t>
  </si>
  <si>
    <t xml:space="preserve">Krankenpflegesekundarabteilung </t>
  </si>
  <si>
    <t>4.EBS</t>
  </si>
  <si>
    <t>Deutsch Anfänger</t>
  </si>
  <si>
    <t>Deutsch Fortgeschrittene</t>
  </si>
  <si>
    <t>Russisch Fortgeschrittene</t>
  </si>
  <si>
    <t>Kurzzeit</t>
  </si>
  <si>
    <t>Modeklassiker: Back to Basics</t>
  </si>
  <si>
    <t>Nachhaltig und kreativ mit Nadel und Faden</t>
  </si>
  <si>
    <t>Pluri-disziplinäre Techniken</t>
  </si>
  <si>
    <t>Deutsch, Elementarkenntnisse, Niveau A0-A2</t>
  </si>
  <si>
    <t>Deutsch, Elementarkenntnisse, Niveau A1-A2</t>
  </si>
  <si>
    <t>Weiterbildung Kinderbetreuung</t>
  </si>
  <si>
    <t>Deutsch A2-B2</t>
  </si>
  <si>
    <t>Englisch, Konversation</t>
  </si>
  <si>
    <t>Russisch Anfänger</t>
  </si>
  <si>
    <t>Meisterlich</t>
  </si>
  <si>
    <t>Drapieren - Fantasiedrapieren</t>
  </si>
  <si>
    <t>Italienisch, Elementarkenntnisse, Niveau A0-A1</t>
  </si>
  <si>
    <t>Italienisch, praktische Kenntnisse, Niveau B2-B2+</t>
  </si>
  <si>
    <t>Spanisch, Elementarkenntnisse, Niveau A0-A2 + A1-A2</t>
  </si>
  <si>
    <t>Spanisch, praktische Kenntnisse, Niveau B2-B2+</t>
  </si>
  <si>
    <t>Informatik (INFO)</t>
  </si>
  <si>
    <t>Wirtschaftswissenschaften (SCEA)</t>
  </si>
  <si>
    <r>
      <t>Verwaltung und Buchführung (VERW)</t>
    </r>
    <r>
      <rPr>
        <b/>
        <sz val="9"/>
        <rFont val="OstbeSerif Office"/>
        <family val="2"/>
      </rPr>
      <t xml:space="preserve"> </t>
    </r>
  </si>
  <si>
    <t>Bürokaufleute (EMBU)</t>
  </si>
  <si>
    <t>Wirtschaftswissenschaften (Ww)</t>
  </si>
  <si>
    <t>Kunst (Kü)</t>
  </si>
  <si>
    <r>
      <t>Sekretariat - Sprachen (Raster TS) 3</t>
    </r>
    <r>
      <rPr>
        <b/>
        <sz val="9"/>
        <rFont val="OstbeSerif Office"/>
        <family val="2"/>
      </rPr>
      <t>.</t>
    </r>
    <r>
      <rPr>
        <sz val="9"/>
        <rFont val="OstbeSerif Office"/>
        <family val="2"/>
      </rPr>
      <t xml:space="preserve"> Stufe</t>
    </r>
  </si>
  <si>
    <t>Polytechnik (POLY)</t>
  </si>
  <si>
    <t>Büroangestellte (2. Stufe) (BUR)</t>
  </si>
  <si>
    <t>Büroangestelte (3. Stufe) (BUR)</t>
  </si>
  <si>
    <t>Bürowesen und Verwaltungsinformatik (7. Jahr) (BUR)</t>
  </si>
  <si>
    <t>Familienhelfer (FAM)</t>
  </si>
  <si>
    <t>Soziale Dienstleistung (SOZ)</t>
  </si>
  <si>
    <t>Bioästhetische Schönheitspflege (BSP)</t>
  </si>
  <si>
    <t>Allgemeine Schönheitspflege (ASP)</t>
  </si>
  <si>
    <t>Sozialkosmetik: medizinische Fuß- u. Körperpflege (SOKO)</t>
  </si>
  <si>
    <t>Schreinerei (2. Stufe) (HOL)</t>
  </si>
  <si>
    <t>Bauschreiner (3. Stufe) (HOL)</t>
  </si>
  <si>
    <t>Digital gesteuerte Werkzeugmaschinen - Schreinerei (DGWH)</t>
  </si>
  <si>
    <t>Digital gesteuerte Werkzeugmaschinen - Metall (DGWM)</t>
  </si>
  <si>
    <t>Kochgehilfe (2. Stufe) (KOCH)</t>
  </si>
  <si>
    <t>Hotelgewerbe (3. Stufe) (HOT)</t>
  </si>
  <si>
    <t>Feinkost (7. Jahr) (FK)</t>
  </si>
  <si>
    <t>Polyvalente Mechanik (2. Stufe) (MEC)</t>
  </si>
  <si>
    <t>Zerspanungsmechanik (3. Stufe) (MEC)</t>
  </si>
  <si>
    <t>Digital gesteuerte Werkzeugmaschinen (7. Jahr) (MEC)</t>
  </si>
  <si>
    <t>Pflegehelfer (PFH)</t>
  </si>
  <si>
    <t>Betreuer für Kindergemeinschaften (BKG)</t>
  </si>
  <si>
    <t>Moderne Sprachen - Mediengestaltung (SPR)</t>
  </si>
  <si>
    <t>Angewandte Kunst und Grafik (KUN)</t>
  </si>
  <si>
    <t>Bio und Umwelttechnik (2. Stufe) (BIO)</t>
  </si>
  <si>
    <t>Chemie - Biochemie (3. Stufe) (CHEB)</t>
  </si>
  <si>
    <t>Maschinenbautechniker (MBT)</t>
  </si>
  <si>
    <t>Elektromechanik (EM)</t>
  </si>
  <si>
    <t>Informatik - Elektronik (3. Stufe) (ELO)</t>
  </si>
  <si>
    <t>Industrie - Elektrotechnik (3. Stufe) (ELI)</t>
  </si>
  <si>
    <t>Wirtschaft und Office Management (WOM)</t>
  </si>
  <si>
    <t>Bauzeichnen und öffentliche Arbeiten (3. Stufe) (BAU)</t>
  </si>
  <si>
    <t>Bauzeichnen und öffentliche Arbeiten (3. Stufe) (BAU MATH 4)</t>
  </si>
  <si>
    <t>Bauzeichnen und öffentliche Arbeiten (3. Stufe) (BAU MATH 6)</t>
  </si>
  <si>
    <t>Dienstleistungen für Personen (2. Stufe) DIEN</t>
  </si>
  <si>
    <t>Familien- und Sanitätshilfe (3. Stufe) AFSN</t>
  </si>
  <si>
    <t>Familienhelfer (FAHE)</t>
  </si>
  <si>
    <t>Dek. Kunst/Haush./Bekleidung (2. + 3. Jahr) ADMH</t>
  </si>
  <si>
    <t>Verkauf VERK</t>
  </si>
  <si>
    <t>Verwaltung und Geschäftsführung VERWA</t>
  </si>
  <si>
    <t>Pflegehelfer(in) PFHE</t>
  </si>
  <si>
    <t>Sekretariat SECR</t>
  </si>
  <si>
    <t>Büroassistent BUROA</t>
  </si>
  <si>
    <t>TZU: Schüler des Teilzeitunterrichts, die dem Tagesunterricht in der Schule folgen</t>
  </si>
  <si>
    <t>TOTAL FSU</t>
  </si>
  <si>
    <t xml:space="preserve"> TOTAL OSU</t>
  </si>
  <si>
    <t>Total OSU</t>
  </si>
  <si>
    <t>Projekte (PB Comp. Auffangkurse u polyt. Werken) (2.J) (COMP)</t>
  </si>
  <si>
    <t>Polytechnik (POLYV)</t>
  </si>
  <si>
    <t>Landwirtschaft (AGRI)</t>
  </si>
  <si>
    <t>Elektrotechnik (2. J) (ELMC)</t>
  </si>
  <si>
    <t>Metall (2. J) (META)</t>
  </si>
  <si>
    <t>Elektroinstallationen (2. Stufe) (INEL)</t>
  </si>
  <si>
    <t>Projekte (Elektro) (2.J) (ELEK)</t>
  </si>
  <si>
    <t>KFZ-Elektromechanik (3. Stufe) (ELOG)</t>
  </si>
  <si>
    <t>Diesel-Hydraulik-Pneumatik (7.J) (DHPN)</t>
  </si>
  <si>
    <t>Mechanik (3.J) (MECA)</t>
  </si>
  <si>
    <t>Mechanik (4.J) (MECE)</t>
  </si>
  <si>
    <t>Projekte (Holz-Bau) (2.J) (BSCS)</t>
  </si>
  <si>
    <t>Holz: Schreinerei (2. Stufe) (BSMN)</t>
  </si>
  <si>
    <t>Schreinerei (3. Stufe) (MENU)</t>
  </si>
  <si>
    <t>Inneneinrichtungen/Holz (7.J) (AGHB)</t>
  </si>
  <si>
    <t>Agronomie (Landwirtschaft) (AGRO)</t>
  </si>
  <si>
    <t>Agronomie (Gartenbau) (AGROG)</t>
  </si>
  <si>
    <t>Elektrotechnik (2. Stufe) (ELIT)</t>
  </si>
  <si>
    <t>Industrieelektronik (3. Stufe) (ELNI)</t>
  </si>
  <si>
    <t>Holz: Schreinerei  (BSMN)</t>
  </si>
  <si>
    <t>Mechanik (MECA)</t>
  </si>
  <si>
    <t>PC- und Netzwerktechnik (PCNW)</t>
  </si>
  <si>
    <t>Elektromechanik (ELOM)</t>
  </si>
  <si>
    <t>GESAMTTOTAL mit Krankenpflege</t>
  </si>
  <si>
    <t xml:space="preserve">GESAMTTOTAL </t>
  </si>
  <si>
    <t>TOTAL OSU</t>
  </si>
  <si>
    <t>TOTAL 30. September 2020</t>
  </si>
  <si>
    <t>GESAMTTOTAL GUW</t>
  </si>
  <si>
    <t>GESAMTTOTAL OSU</t>
  </si>
  <si>
    <t>GESAMTTOTAL FSU</t>
  </si>
  <si>
    <t>Abteilung</t>
  </si>
  <si>
    <t>GUW: Gemeinschaftsunterrichtswesen</t>
  </si>
  <si>
    <t>OSU: offizielles subventioniertes Unterrichtswesen</t>
  </si>
  <si>
    <t>FSU: freies subventioniertes Unterrichtswesen</t>
  </si>
  <si>
    <t>KG: Kindergarten</t>
  </si>
  <si>
    <t>PS: Primar</t>
  </si>
  <si>
    <t xml:space="preserve"> </t>
  </si>
  <si>
    <t>SE: Sekundar</t>
  </si>
  <si>
    <t>GESAMTTOTAL aller Förderschulen</t>
  </si>
  <si>
    <t>Förderschulen in der Deutschsprachigen Gemeinschaft</t>
  </si>
  <si>
    <t>Teilzeitunterricht in der Deutschsprachigen Gemeinschaft</t>
  </si>
  <si>
    <t>Musikakademie der Deutschsprachigen Gemeinschaft</t>
  </si>
  <si>
    <t>Schulische Weiterbildung in der Deutschsprachigen Gemeinschaft</t>
  </si>
  <si>
    <t>Unterrichtswesen der Deutschsprachigen Gemeinschaft</t>
  </si>
  <si>
    <t xml:space="preserve"> Abendkurse der Bischöflichen Schule Sankt Vith</t>
  </si>
  <si>
    <t>Offizielles subventioniertes Unterrichtswesen</t>
  </si>
  <si>
    <t>Schulische Weiterbildung</t>
  </si>
  <si>
    <t>Robert-Schuman-Institut Eupen</t>
  </si>
  <si>
    <t>Freies subventioniertes Unterrichtswesen</t>
  </si>
  <si>
    <t>Abendkurse der Bischöflichen Schule Sankt Vith</t>
  </si>
  <si>
    <t>Internat des Förderschulwesens</t>
  </si>
  <si>
    <t>BS: Bischöfliche Schule Sankt Vith</t>
  </si>
  <si>
    <t>MG: Maria-Goretti-Institut Sankt Vith</t>
  </si>
  <si>
    <t>ZFP: Zentrum für Förderpädagogik Eupen</t>
  </si>
  <si>
    <t>Autonome Hochschule in der Deutschsprachigen Gemeinschaft</t>
  </si>
  <si>
    <t>Grundschulen des freien subventionierten Unterrichtswesens</t>
  </si>
  <si>
    <t>Grundschulen des offiziellen subventionierten Unterrichtswesens</t>
  </si>
  <si>
    <t>Grundschulen des Gemeinschaftsunterrichtswesens</t>
  </si>
  <si>
    <t>2021-2022</t>
  </si>
  <si>
    <t>Total 30. September 2021</t>
  </si>
  <si>
    <t>TOTAL 30. September 2021</t>
  </si>
  <si>
    <t>2184A</t>
  </si>
  <si>
    <t>2184B</t>
  </si>
  <si>
    <t>2184C</t>
  </si>
  <si>
    <t>2184D</t>
  </si>
  <si>
    <t>Eingliederung in den Regelunterricht</t>
  </si>
  <si>
    <t>Verlängerung</t>
  </si>
  <si>
    <t>Erziehung ERZ</t>
  </si>
  <si>
    <t>Verkauf &amp; Bekleidung VERBE</t>
  </si>
  <si>
    <t>Bekleidung./Verkauf VERKA</t>
  </si>
  <si>
    <t>Wirtschaft und Soziales WISO</t>
  </si>
  <si>
    <t>Wirtschaftswissenschaften/angew. Wirtschaft (Raster 63)</t>
  </si>
  <si>
    <t>Deutsch Konversationskurs</t>
  </si>
  <si>
    <t>Englisch Konversation</t>
  </si>
  <si>
    <t>Französisch Konversation</t>
  </si>
  <si>
    <t>Italienisch, praktische Kenntnisse, Niveau B2+</t>
  </si>
  <si>
    <t>Spanisch, praktische Kenntnisse, Niveau B2+</t>
  </si>
  <si>
    <t>3. PBA</t>
  </si>
  <si>
    <t>EAS
Gesamt-
total</t>
  </si>
  <si>
    <t>2022-2023</t>
  </si>
  <si>
    <t>30. September 2022</t>
  </si>
  <si>
    <t>Akademie für Erwachsenenbildung am Königlichen Athenäum Sankt Vith</t>
  </si>
  <si>
    <t>Akademie für Erwachsenenbildung am César-Franck-Athenäum Kelmis</t>
  </si>
  <si>
    <t>Akademie für Erwachsenenbildung am Robert-Schuman-Institut Eupen</t>
  </si>
  <si>
    <t>Schuljahr 2022-2023</t>
  </si>
  <si>
    <t>KG
Total</t>
  </si>
  <si>
    <t>PS
Total</t>
  </si>
  <si>
    <t>KG+PS
GESAMT-
TOTAL</t>
  </si>
  <si>
    <t>EAS KG
Total</t>
  </si>
  <si>
    <t>EAS
PS
Total</t>
  </si>
  <si>
    <t>EAS
KG
TOT</t>
  </si>
  <si>
    <t>EAS
PS
TOT</t>
  </si>
  <si>
    <t>EAS
KG
Total</t>
  </si>
  <si>
    <t>EAS PS
Total</t>
  </si>
  <si>
    <t>Fußball, angewandte Hygiene, Methodik (Raster 53) 2. Stufe</t>
  </si>
  <si>
    <t>Total AU</t>
  </si>
  <si>
    <t>Marketing &amp; E-Business</t>
  </si>
  <si>
    <t>Total TB</t>
  </si>
  <si>
    <t>TZU*: Schüler des Teilzeitunterrichts, die dem Tagesunterricht in Schule folgen</t>
  </si>
  <si>
    <t>AU: allgemeinbildender Unterricht</t>
  </si>
  <si>
    <t>BU: berufsbildender Unterricht</t>
  </si>
  <si>
    <t>TÜ: technischer Übergangsunterricht</t>
  </si>
  <si>
    <t>TB: technischer Befähigungsunterricht</t>
  </si>
  <si>
    <t>Wirtschaftswissenschaften/BWL und Buchhaltung (Raster 62+63)</t>
  </si>
  <si>
    <t>Dekorative Kunst-Haushalts-Bekleidung (HAUSW)</t>
  </si>
  <si>
    <t>Total BU</t>
  </si>
  <si>
    <t>Sozial- und Erziehungswissenschaften (SEW)</t>
  </si>
  <si>
    <t>Primarschüler</t>
  </si>
  <si>
    <t>Brückenstudium Lehramt Primarschule</t>
  </si>
  <si>
    <t>BPR</t>
  </si>
  <si>
    <t>Brückenstudium Plus Lehramt Primarschule</t>
  </si>
  <si>
    <t>1.BPR+</t>
  </si>
  <si>
    <t xml:space="preserve">Deutsch, Elementarkenntnisse, Niveau A0-A1  </t>
  </si>
  <si>
    <t>Deutsch Konversationskurs - Basis</t>
  </si>
  <si>
    <t>Englisch Elementarkenntnisse, Niveau A0-A1 - A0-A2</t>
  </si>
  <si>
    <t>Englisch Elementarkenntnisse, Niveau A1-A2</t>
  </si>
  <si>
    <t>Spanisch, Elementarkenntnisse, Niveau A0-A1</t>
  </si>
  <si>
    <t>Spanisch, Elementarkenntnisse, Niveau A1-A2</t>
  </si>
  <si>
    <t>Italienisch, Elementarkenntnisse, Niveau A1-A2</t>
  </si>
  <si>
    <t>bis zum Schuljahr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</si>
</sst>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7" x14ac:knownFonts="1">
    <font>
      <sz val="10"/>
      <name val="Arial"/>
    </font>
    <font>
      <sz val="10"/>
      <name val="Arial"/>
      <family val="2"/>
    </font>
    <font>
      <sz val="10"/>
      <color indexed="8"/>
      <name val="MS Sans Serif"/>
      <family val="2"/>
    </font>
    <font>
      <sz val="10"/>
      <name val="MS Sans Serif"/>
      <family val="2"/>
    </font>
    <font>
      <sz val="8"/>
      <name val="Arial"/>
      <family val="2"/>
    </font>
    <font>
      <sz val="10"/>
      <name val="Arial"/>
      <family val="2"/>
    </font>
    <font>
      <b/>
      <sz val="10"/>
      <name val="Arial"/>
      <family val="2"/>
    </font>
    <font>
      <b/>
      <sz val="10"/>
      <name val="Arial"/>
      <family val="2"/>
    </font>
    <font>
      <b/>
      <i/>
      <sz val="10"/>
      <name val="Arial"/>
      <family val="2"/>
    </font>
    <font>
      <i/>
      <sz val="10"/>
      <name val="Arial"/>
      <family val="2"/>
    </font>
    <font>
      <i/>
      <sz val="10"/>
      <name val="Arial"/>
      <family val="2"/>
    </font>
    <font>
      <sz val="10"/>
      <color indexed="8"/>
      <name val="Arial"/>
      <family val="2"/>
    </font>
    <font>
      <sz val="7"/>
      <name val="Small Fonts"/>
      <family val="2"/>
    </font>
    <font>
      <b/>
      <sz val="7"/>
      <name val="Small Fonts"/>
      <family val="2"/>
    </font>
    <font>
      <b/>
      <i/>
      <sz val="7"/>
      <name val="Small Fonts"/>
      <family val="2"/>
    </font>
    <font>
      <b/>
      <sz val="10"/>
      <color indexed="8"/>
      <name val="Arial"/>
      <family val="2"/>
    </font>
    <font>
      <sz val="8.5"/>
      <name val="Arial"/>
      <family val="2"/>
    </font>
    <font>
      <b/>
      <sz val="8"/>
      <color indexed="81"/>
      <name val="Tahoma"/>
      <family val="2"/>
    </font>
    <font>
      <sz val="8"/>
      <color indexed="81"/>
      <name val="Tahoma"/>
      <family val="2"/>
    </font>
    <font>
      <sz val="12"/>
      <name val="MS Sans Serif"/>
      <family val="2"/>
    </font>
    <font>
      <sz val="12"/>
      <name val="Arial"/>
      <family val="2"/>
    </font>
    <font>
      <sz val="12"/>
      <name val="Small Fonts"/>
      <family val="2"/>
    </font>
    <font>
      <b/>
      <sz val="12"/>
      <name val="Small Fonts"/>
      <family val="2"/>
    </font>
    <font>
      <b/>
      <i/>
      <sz val="12"/>
      <name val="Small Fonts"/>
      <family val="2"/>
    </font>
    <font>
      <b/>
      <sz val="8"/>
      <color indexed="37"/>
      <name val="Small Fonts"/>
      <family val="2"/>
    </font>
    <font>
      <sz val="10"/>
      <name val="Arial"/>
      <family val="2"/>
    </font>
    <font>
      <sz val="9"/>
      <name val="Arial"/>
      <family val="2"/>
    </font>
    <font>
      <sz val="9"/>
      <name val="Small Fonts"/>
      <family val="2"/>
    </font>
    <font>
      <b/>
      <sz val="9"/>
      <name val="Small Fonts"/>
      <family val="2"/>
    </font>
    <font>
      <b/>
      <sz val="9"/>
      <color indexed="12"/>
      <name val="Arial"/>
      <family val="2"/>
    </font>
    <font>
      <b/>
      <i/>
      <sz val="9"/>
      <name val="Small Fonts"/>
      <family val="2"/>
    </font>
    <font>
      <sz val="5"/>
      <name val="Arial"/>
      <family val="2"/>
    </font>
    <font>
      <sz val="9"/>
      <color indexed="81"/>
      <name val="Tahoma"/>
      <family val="2"/>
    </font>
    <font>
      <b/>
      <sz val="9"/>
      <color indexed="81"/>
      <name val="Tahoma"/>
      <family val="2"/>
    </font>
    <font>
      <sz val="10"/>
      <color rgb="FFFF0000"/>
      <name val="Arial"/>
      <family val="2"/>
    </font>
    <font>
      <sz val="10"/>
      <name val="OstbeSerif Office"/>
      <family val="2"/>
    </font>
    <font>
      <b/>
      <sz val="12"/>
      <color indexed="37"/>
      <name val="OstbeSerif Office"/>
      <family val="2"/>
    </font>
    <font>
      <b/>
      <sz val="12"/>
      <color indexed="60"/>
      <name val="OstbeSerif Office"/>
      <family val="2"/>
    </font>
    <font>
      <b/>
      <sz val="8"/>
      <name val="OstbeSerif Office"/>
      <family val="2"/>
    </font>
    <font>
      <b/>
      <i/>
      <sz val="8"/>
      <name val="OstbeSerif Office"/>
      <family val="2"/>
    </font>
    <font>
      <sz val="8"/>
      <name val="OstbeSerif Office"/>
      <family val="2"/>
    </font>
    <font>
      <b/>
      <sz val="11"/>
      <name val="OstbeSerif Office"/>
      <family val="2"/>
    </font>
    <font>
      <b/>
      <sz val="10"/>
      <color indexed="37"/>
      <name val="OstbeSerif Office"/>
      <family val="2"/>
    </font>
    <font>
      <b/>
      <sz val="10"/>
      <name val="OstbeSerif Office"/>
      <family val="2"/>
    </font>
    <font>
      <b/>
      <i/>
      <sz val="10"/>
      <name val="OstbeSerif Office"/>
      <family val="2"/>
    </font>
    <font>
      <sz val="10"/>
      <color rgb="FFFF0000"/>
      <name val="OstbeSerif Office"/>
      <family val="2"/>
    </font>
    <font>
      <sz val="9"/>
      <name val="OstbeSerif Office"/>
      <family val="2"/>
    </font>
    <font>
      <b/>
      <sz val="9"/>
      <name val="OstbeSerif Office"/>
      <family val="2"/>
    </font>
    <font>
      <b/>
      <sz val="10"/>
      <color indexed="61"/>
      <name val="OstbeSerif Office"/>
      <family val="2"/>
    </font>
    <font>
      <i/>
      <sz val="8"/>
      <name val="OstbeSerif Office"/>
      <family val="2"/>
    </font>
    <font>
      <sz val="20"/>
      <name val="OstbeSerif Office"/>
      <family val="2"/>
    </font>
    <font>
      <sz val="7"/>
      <name val="OstbeSerif Office"/>
      <family val="2"/>
    </font>
    <font>
      <b/>
      <sz val="7"/>
      <name val="OstbeSerif Office"/>
      <family val="2"/>
    </font>
    <font>
      <sz val="6"/>
      <name val="OstbeSerif Office"/>
      <family val="2"/>
    </font>
    <font>
      <b/>
      <sz val="12"/>
      <name val="OstbeSerif Office"/>
      <family val="2"/>
    </font>
    <font>
      <b/>
      <i/>
      <sz val="12"/>
      <name val="OstbeSerif Office"/>
      <family val="2"/>
    </font>
    <font>
      <b/>
      <i/>
      <sz val="9"/>
      <name val="OstbeSerif Office"/>
      <family val="2"/>
    </font>
    <font>
      <b/>
      <sz val="10"/>
      <color indexed="10"/>
      <name val="OstbeSerif Office"/>
      <family val="2"/>
    </font>
    <font>
      <b/>
      <sz val="12"/>
      <color indexed="61"/>
      <name val="OstbeSerif Office"/>
      <family val="2"/>
    </font>
    <font>
      <b/>
      <sz val="8"/>
      <color indexed="37"/>
      <name val="OstbeSerif Office"/>
      <family val="2"/>
    </font>
    <font>
      <sz val="12"/>
      <name val="OstbeSerif Office"/>
      <family val="2"/>
    </font>
    <font>
      <i/>
      <sz val="9"/>
      <name val="OstbeSerif Office"/>
      <family val="2"/>
    </font>
    <font>
      <i/>
      <sz val="10"/>
      <name val="OstbeSerif Office"/>
      <family val="2"/>
    </font>
    <font>
      <b/>
      <sz val="8"/>
      <color rgb="FFFF0000"/>
      <name val="OstbeSerif Office"/>
      <family val="2"/>
    </font>
    <font>
      <b/>
      <sz val="10"/>
      <color indexed="8"/>
      <name val="OstbeSerif Office"/>
      <family val="2"/>
    </font>
    <font>
      <sz val="8.5"/>
      <name val="OstbeSerif Office"/>
      <family val="2"/>
    </font>
    <font>
      <b/>
      <sz val="8.5"/>
      <color indexed="37"/>
      <name val="OstbeSerif Office"/>
      <family val="2"/>
    </font>
    <font>
      <b/>
      <sz val="8.5"/>
      <name val="OstbeSerif Office"/>
      <family val="2"/>
    </font>
    <font>
      <sz val="5"/>
      <name val="OstbeSerif Office"/>
      <family val="2"/>
    </font>
    <font>
      <b/>
      <sz val="5"/>
      <name val="OstbeSerif Office"/>
      <family val="2"/>
    </font>
    <font>
      <sz val="8.5"/>
      <color indexed="10"/>
      <name val="OstbeSerif Office"/>
      <family val="2"/>
    </font>
    <font>
      <b/>
      <sz val="5"/>
      <color indexed="37"/>
      <name val="OstbeSerif Office"/>
      <family val="2"/>
    </font>
    <font>
      <b/>
      <sz val="9"/>
      <color indexed="37"/>
      <name val="OstbeSerif Office"/>
      <family val="2"/>
    </font>
    <font>
      <sz val="9"/>
      <color indexed="81"/>
      <name val="Segoe UI"/>
      <family val="2"/>
    </font>
    <font>
      <b/>
      <sz val="9"/>
      <color indexed="81"/>
      <name val="Segoe UI"/>
      <family val="2"/>
    </font>
    <font>
      <b/>
      <i/>
      <sz val="7"/>
      <name val="OstbeSerif Office"/>
      <family val="2"/>
    </font>
    <font>
      <b/>
      <sz val="8.5"/>
      <color theme="1"/>
      <name val="OstbeSerif Office"/>
      <family val="2"/>
    </font>
    <font>
      <sz val="8.5"/>
      <color theme="1"/>
      <name val="OstbeSerif Office"/>
      <family val="2"/>
    </font>
    <font>
      <sz val="9"/>
      <color indexed="8"/>
      <name val="OstbeSerif Office"/>
      <family val="2"/>
    </font>
    <font>
      <b/>
      <sz val="9"/>
      <color indexed="60"/>
      <name val="OstbeSerif Office"/>
      <family val="2"/>
    </font>
    <font>
      <b/>
      <sz val="9"/>
      <color rgb="FFFF0000"/>
      <name val="OstbeSerif Office"/>
      <family val="2"/>
    </font>
    <font>
      <b/>
      <sz val="10"/>
      <color rgb="FFFF0000"/>
      <name val="OstbeSerif Office"/>
      <family val="2"/>
    </font>
    <font>
      <b/>
      <sz val="9"/>
      <color indexed="61"/>
      <name val="OstbeSerif Office"/>
      <family val="2"/>
    </font>
    <font>
      <b/>
      <sz val="9"/>
      <name val="Arial"/>
      <family val="2"/>
    </font>
    <font>
      <b/>
      <sz val="10"/>
      <color indexed="12"/>
      <name val="Arial"/>
      <family val="2"/>
    </font>
    <font>
      <sz val="10"/>
      <name val="Small Fonts"/>
      <family val="2"/>
    </font>
    <font>
      <b/>
      <sz val="10"/>
      <name val="Small Fonts"/>
      <family val="2"/>
    </font>
    <font>
      <b/>
      <i/>
      <sz val="10"/>
      <name val="Small Fonts"/>
      <family val="2"/>
    </font>
    <font>
      <b/>
      <sz val="10"/>
      <color indexed="60"/>
      <name val="OstbeSerif Office"/>
      <family val="2"/>
    </font>
    <font>
      <sz val="11"/>
      <name val="OstbeSerif Office"/>
      <family val="2"/>
    </font>
    <font>
      <sz val="11"/>
      <name val="Arial"/>
      <family val="2"/>
    </font>
    <font>
      <b/>
      <i/>
      <sz val="11"/>
      <name val="OstbeSerif Office"/>
      <family val="2"/>
    </font>
    <font>
      <b/>
      <sz val="11"/>
      <color rgb="FFC00000"/>
      <name val="OstbeSerif Office"/>
      <family val="2"/>
    </font>
    <font>
      <sz val="11"/>
      <color rgb="FFC00000"/>
      <name val="OstbeSerif Office"/>
      <family val="2"/>
    </font>
    <font>
      <b/>
      <i/>
      <sz val="11"/>
      <color rgb="FFC00000"/>
      <name val="OstbeSerif Office"/>
      <family val="2"/>
    </font>
    <font>
      <sz val="8.5"/>
      <color rgb="FFFF0000"/>
      <name val="OstbeSerif Office"/>
      <family val="2"/>
    </font>
    <font>
      <sz val="10"/>
      <name val="Arial"/>
      <family val="2"/>
    </font>
  </fonts>
  <fills count="2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66"/>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CCCC"/>
        <bgColor indexed="64"/>
      </patternFill>
    </fill>
    <fill>
      <patternFill patternType="solid">
        <fgColor theme="0" tint="-0.34998626667073579"/>
        <bgColor indexed="64"/>
      </patternFill>
    </fill>
    <fill>
      <patternFill patternType="solid">
        <fgColor rgb="FF99FF66"/>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CC99"/>
        <bgColor indexed="64"/>
      </patternFill>
    </fill>
    <fill>
      <patternFill patternType="solid">
        <fgColor rgb="FFFF999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s>
  <cellStyleXfs count="15">
    <xf numFmtId="0" fontId="0"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6" fillId="0" borderId="0"/>
  </cellStyleXfs>
  <cellXfs count="1185">
    <xf numFmtId="0" fontId="0" fillId="0" borderId="0" xfId="0"/>
    <xf numFmtId="0" fontId="5" fillId="0" borderId="0" xfId="4" applyFont="1"/>
    <xf numFmtId="0" fontId="1" fillId="0" borderId="0" xfId="4" applyFont="1" applyFill="1" applyBorder="1" applyAlignment="1"/>
    <xf numFmtId="0" fontId="7" fillId="0" borderId="0" xfId="4" applyFont="1"/>
    <xf numFmtId="0" fontId="9" fillId="0" borderId="0" xfId="4" applyFont="1" applyFill="1" applyBorder="1" applyAlignment="1"/>
    <xf numFmtId="0" fontId="9" fillId="0" borderId="0" xfId="4" applyFont="1"/>
    <xf numFmtId="0" fontId="6" fillId="0" borderId="0" xfId="4" applyFont="1" applyFill="1" applyBorder="1" applyAlignment="1"/>
    <xf numFmtId="0" fontId="6" fillId="0" borderId="0" xfId="4" applyFont="1"/>
    <xf numFmtId="0" fontId="3" fillId="0" borderId="0" xfId="7" applyAlignment="1">
      <alignment horizontal="right"/>
    </xf>
    <xf numFmtId="0" fontId="3" fillId="0" borderId="0" xfId="7"/>
    <xf numFmtId="0" fontId="6" fillId="0" borderId="0" xfId="7" applyFont="1" applyFill="1" applyBorder="1" applyAlignment="1">
      <alignment horizontal="right"/>
    </xf>
    <xf numFmtId="0" fontId="6" fillId="0" borderId="0" xfId="7" applyFont="1" applyFill="1" applyBorder="1" applyAlignment="1"/>
    <xf numFmtId="0" fontId="6" fillId="0" borderId="0" xfId="7" applyFont="1"/>
    <xf numFmtId="0" fontId="9" fillId="0" borderId="0" xfId="7" applyFont="1" applyFill="1" applyBorder="1" applyAlignment="1">
      <alignment horizontal="right"/>
    </xf>
    <xf numFmtId="0" fontId="9" fillId="0" borderId="0" xfId="7" applyFont="1" applyFill="1" applyBorder="1" applyAlignment="1"/>
    <xf numFmtId="0" fontId="9" fillId="0" borderId="0" xfId="7" applyFont="1"/>
    <xf numFmtId="0" fontId="10" fillId="0" borderId="0" xfId="7" applyFont="1" applyFill="1" applyBorder="1" applyAlignment="1">
      <alignment horizontal="right"/>
    </xf>
    <xf numFmtId="0" fontId="1" fillId="0" borderId="0" xfId="7" applyFont="1" applyFill="1" applyBorder="1" applyAlignment="1"/>
    <xf numFmtId="0" fontId="3" fillId="0" borderId="0" xfId="10" applyAlignment="1">
      <alignment horizontal="right"/>
    </xf>
    <xf numFmtId="0" fontId="3" fillId="0" borderId="0" xfId="10"/>
    <xf numFmtId="0" fontId="3" fillId="0" borderId="0" xfId="10" applyFill="1" applyBorder="1"/>
    <xf numFmtId="0" fontId="8" fillId="0" borderId="0" xfId="10" applyFont="1" applyFill="1" applyBorder="1" applyAlignment="1"/>
    <xf numFmtId="0" fontId="5" fillId="0" borderId="0" xfId="5" applyFont="1"/>
    <xf numFmtId="0" fontId="6" fillId="0" borderId="0" xfId="5" applyFont="1" applyFill="1" applyBorder="1" applyAlignment="1"/>
    <xf numFmtId="0" fontId="6" fillId="0" borderId="0" xfId="5" applyFont="1"/>
    <xf numFmtId="0" fontId="9" fillId="0" borderId="0" xfId="5" applyFont="1" applyFill="1" applyBorder="1" applyAlignment="1"/>
    <xf numFmtId="0" fontId="9" fillId="0" borderId="0" xfId="5" applyFont="1"/>
    <xf numFmtId="0" fontId="11" fillId="0" borderId="0" xfId="1" applyFont="1" applyFill="1" applyBorder="1" applyAlignment="1">
      <alignment horizontal="center"/>
    </xf>
    <xf numFmtId="0" fontId="0" fillId="0" borderId="0" xfId="0" applyFill="1" applyBorder="1"/>
    <xf numFmtId="0" fontId="11" fillId="0" borderId="0" xfId="1" applyFont="1" applyFill="1" applyBorder="1" applyAlignment="1">
      <alignment horizontal="left" wrapText="1"/>
    </xf>
    <xf numFmtId="0" fontId="11" fillId="0" borderId="0" xfId="1" applyFont="1" applyFill="1" applyBorder="1" applyAlignment="1">
      <alignment horizontal="right" wrapText="1"/>
    </xf>
    <xf numFmtId="0" fontId="0" fillId="0" borderId="0" xfId="0" applyFill="1"/>
    <xf numFmtId="0" fontId="5" fillId="0" borderId="0" xfId="0" applyFont="1"/>
    <xf numFmtId="0" fontId="6" fillId="0" borderId="0" xfId="0" applyFont="1"/>
    <xf numFmtId="0" fontId="6" fillId="0" borderId="0" xfId="0" applyFont="1" applyFill="1"/>
    <xf numFmtId="0" fontId="4" fillId="0" borderId="0" xfId="0" applyFont="1"/>
    <xf numFmtId="0" fontId="16" fillId="0" borderId="0" xfId="0" applyFont="1"/>
    <xf numFmtId="0" fontId="19" fillId="0" borderId="0" xfId="7" applyFont="1" applyAlignment="1">
      <alignment horizontal="right"/>
    </xf>
    <xf numFmtId="0" fontId="19" fillId="0" borderId="0" xfId="7" applyFont="1"/>
    <xf numFmtId="0" fontId="19" fillId="0" borderId="0" xfId="10" applyFont="1" applyAlignment="1">
      <alignment horizontal="right"/>
    </xf>
    <xf numFmtId="0" fontId="19" fillId="0" borderId="0" xfId="10" applyFont="1" applyFill="1" applyBorder="1" applyAlignment="1"/>
    <xf numFmtId="0" fontId="19" fillId="0" borderId="0" xfId="10" applyFont="1" applyAlignment="1"/>
    <xf numFmtId="0" fontId="20" fillId="0" borderId="0" xfId="5" applyFont="1"/>
    <xf numFmtId="0" fontId="24" fillId="0" borderId="0" xfId="12" applyFont="1" applyFill="1" applyBorder="1" applyAlignment="1">
      <alignment horizontal="centerContinuous"/>
    </xf>
    <xf numFmtId="0" fontId="4" fillId="0" borderId="0" xfId="0" applyFont="1" applyFill="1"/>
    <xf numFmtId="0" fontId="15" fillId="0" borderId="0" xfId="0" applyFont="1" applyFill="1" applyBorder="1" applyAlignment="1">
      <alignment horizontal="left"/>
    </xf>
    <xf numFmtId="0" fontId="11" fillId="0" borderId="0" xfId="0" applyFont="1" applyFill="1" applyBorder="1" applyAlignment="1"/>
    <xf numFmtId="0" fontId="0" fillId="0" borderId="0" xfId="0" applyBorder="1"/>
    <xf numFmtId="0" fontId="6" fillId="0" borderId="0" xfId="4" applyFont="1" applyBorder="1"/>
    <xf numFmtId="0" fontId="4" fillId="0" borderId="0" xfId="0" applyFont="1" applyFill="1" applyBorder="1"/>
    <xf numFmtId="0" fontId="25" fillId="0" borderId="0" xfId="0" applyFont="1"/>
    <xf numFmtId="0" fontId="26" fillId="0" borderId="0" xfId="0" applyFont="1" applyFill="1"/>
    <xf numFmtId="0" fontId="25" fillId="0" borderId="0" xfId="0" applyFont="1" applyFill="1"/>
    <xf numFmtId="0" fontId="31" fillId="0" borderId="0" xfId="0" applyFont="1"/>
    <xf numFmtId="0" fontId="1" fillId="0" borderId="0" xfId="0" applyFont="1"/>
    <xf numFmtId="0" fontId="34" fillId="0" borderId="0" xfId="0" applyFont="1"/>
    <xf numFmtId="0" fontId="1" fillId="0" borderId="0" xfId="0" applyFont="1" applyFill="1" applyBorder="1"/>
    <xf numFmtId="0" fontId="19" fillId="6" borderId="0" xfId="10" applyFont="1" applyFill="1" applyAlignment="1">
      <alignment horizontal="right"/>
    </xf>
    <xf numFmtId="0" fontId="19" fillId="6" borderId="0" xfId="10" applyFont="1" applyFill="1" applyBorder="1" applyAlignment="1"/>
    <xf numFmtId="0" fontId="19" fillId="6" borderId="0" xfId="10" applyFont="1" applyFill="1" applyAlignment="1"/>
    <xf numFmtId="0" fontId="26" fillId="6" borderId="0" xfId="0" applyFont="1" applyFill="1" applyBorder="1"/>
    <xf numFmtId="0" fontId="26" fillId="0" borderId="0" xfId="0" applyFont="1" applyFill="1" applyBorder="1"/>
    <xf numFmtId="0" fontId="4" fillId="6" borderId="0" xfId="0" applyFont="1" applyFill="1" applyBorder="1"/>
    <xf numFmtId="0" fontId="35" fillId="0" borderId="0" xfId="0" applyFont="1"/>
    <xf numFmtId="0" fontId="37" fillId="0" borderId="0" xfId="0" applyFont="1" applyFill="1" applyBorder="1" applyAlignment="1">
      <alignment horizontal="center"/>
    </xf>
    <xf numFmtId="0" fontId="40" fillId="0" borderId="1" xfId="8" applyFont="1" applyFill="1" applyBorder="1"/>
    <xf numFmtId="0" fontId="38" fillId="0" borderId="1" xfId="0" applyFont="1" applyBorder="1"/>
    <xf numFmtId="0" fontId="40" fillId="0" borderId="1" xfId="0" applyFont="1" applyBorder="1"/>
    <xf numFmtId="0" fontId="35" fillId="0" borderId="1" xfId="0" applyFont="1" applyBorder="1"/>
    <xf numFmtId="0" fontId="43" fillId="0" borderId="1" xfId="0" applyFont="1" applyBorder="1"/>
    <xf numFmtId="0" fontId="35" fillId="0" borderId="0" xfId="0" applyFont="1" applyFill="1"/>
    <xf numFmtId="0" fontId="40" fillId="0" borderId="0" xfId="0" applyFont="1"/>
    <xf numFmtId="0" fontId="49" fillId="0" borderId="1" xfId="0" applyFont="1" applyBorder="1"/>
    <xf numFmtId="0" fontId="49" fillId="0" borderId="0" xfId="0" applyFont="1"/>
    <xf numFmtId="0" fontId="40" fillId="0" borderId="1" xfId="0" applyFont="1" applyFill="1" applyBorder="1"/>
    <xf numFmtId="0" fontId="49" fillId="0" borderId="1" xfId="0" applyFont="1" applyFill="1" applyBorder="1"/>
    <xf numFmtId="0" fontId="38" fillId="0" borderId="1" xfId="0" applyFont="1" applyBorder="1" applyAlignment="1">
      <alignment horizontal="center" wrapText="1"/>
    </xf>
    <xf numFmtId="0" fontId="38" fillId="0" borderId="0" xfId="0" applyFont="1" applyBorder="1"/>
    <xf numFmtId="0" fontId="40" fillId="0" borderId="0" xfId="0" applyFont="1" applyBorder="1"/>
    <xf numFmtId="0" fontId="39" fillId="0" borderId="1" xfId="0" applyFont="1" applyBorder="1"/>
    <xf numFmtId="0" fontId="40" fillId="0" borderId="46" xfId="0" applyFont="1" applyBorder="1"/>
    <xf numFmtId="0" fontId="35" fillId="0" borderId="0" xfId="0" applyFont="1" applyBorder="1"/>
    <xf numFmtId="0" fontId="52" fillId="0" borderId="1" xfId="0" applyFont="1" applyBorder="1" applyAlignment="1">
      <alignment wrapText="1"/>
    </xf>
    <xf numFmtId="0" fontId="40" fillId="3" borderId="1" xfId="0" applyFont="1" applyFill="1" applyBorder="1"/>
    <xf numFmtId="0" fontId="38" fillId="0" borderId="1" xfId="0" applyFont="1" applyFill="1" applyBorder="1"/>
    <xf numFmtId="0" fontId="49" fillId="3" borderId="1" xfId="0" applyFont="1" applyFill="1" applyBorder="1"/>
    <xf numFmtId="0" fontId="39" fillId="0" borderId="1" xfId="0" applyFont="1" applyBorder="1" applyAlignment="1"/>
    <xf numFmtId="0" fontId="40" fillId="0" borderId="7" xfId="0" applyFont="1" applyFill="1" applyBorder="1" applyAlignment="1"/>
    <xf numFmtId="0" fontId="40" fillId="3" borderId="1" xfId="0" applyFont="1" applyFill="1" applyBorder="1" applyAlignment="1"/>
    <xf numFmtId="0" fontId="40" fillId="0" borderId="1" xfId="0" applyFont="1" applyBorder="1" applyAlignment="1"/>
    <xf numFmtId="0" fontId="40" fillId="0" borderId="7" xfId="0" applyFont="1" applyBorder="1"/>
    <xf numFmtId="0" fontId="40" fillId="0" borderId="1" xfId="0" applyFont="1" applyFill="1" applyBorder="1" applyAlignment="1"/>
    <xf numFmtId="0" fontId="39" fillId="0" borderId="7" xfId="0" applyFont="1" applyBorder="1"/>
    <xf numFmtId="0" fontId="39" fillId="0" borderId="4" xfId="0" applyFont="1" applyBorder="1" applyAlignment="1"/>
    <xf numFmtId="0" fontId="39" fillId="0" borderId="4" xfId="0" applyFont="1" applyBorder="1"/>
    <xf numFmtId="0" fontId="39" fillId="0" borderId="3" xfId="0" applyFont="1" applyBorder="1"/>
    <xf numFmtId="0" fontId="49" fillId="3" borderId="1" xfId="0" applyFont="1" applyFill="1" applyBorder="1" applyAlignment="1">
      <alignment horizontal="center"/>
    </xf>
    <xf numFmtId="0" fontId="38" fillId="0" borderId="1" xfId="0" applyFont="1" applyBorder="1" applyAlignment="1"/>
    <xf numFmtId="0" fontId="40" fillId="0" borderId="0" xfId="0" applyFont="1" applyFill="1" applyBorder="1"/>
    <xf numFmtId="0" fontId="51" fillId="0" borderId="1" xfId="0" applyFont="1" applyBorder="1"/>
    <xf numFmtId="0" fontId="51" fillId="0" borderId="0" xfId="0" applyFont="1" applyBorder="1" applyAlignment="1">
      <alignment horizontal="left"/>
    </xf>
    <xf numFmtId="0" fontId="40" fillId="0" borderId="1" xfId="0" applyFont="1" applyBorder="1" applyAlignment="1">
      <alignment horizontal="center" wrapText="1"/>
    </xf>
    <xf numFmtId="0" fontId="51" fillId="0" borderId="1" xfId="0" applyFont="1" applyBorder="1" applyAlignment="1">
      <alignment wrapText="1"/>
    </xf>
    <xf numFmtId="0" fontId="49" fillId="6" borderId="7" xfId="0" applyFont="1" applyFill="1" applyBorder="1" applyAlignment="1">
      <alignment horizontal="center"/>
    </xf>
    <xf numFmtId="0" fontId="49" fillId="6" borderId="1" xfId="0" applyFont="1" applyFill="1" applyBorder="1" applyAlignment="1">
      <alignment horizontal="center"/>
    </xf>
    <xf numFmtId="0" fontId="49" fillId="12" borderId="1" xfId="0" applyFont="1" applyFill="1" applyBorder="1" applyAlignment="1">
      <alignment horizontal="right"/>
    </xf>
    <xf numFmtId="0" fontId="49" fillId="12" borderId="1" xfId="0" applyFont="1" applyFill="1" applyBorder="1" applyAlignment="1">
      <alignment horizontal="center"/>
    </xf>
    <xf numFmtId="0" fontId="49" fillId="6" borderId="1" xfId="0" applyFont="1" applyFill="1" applyBorder="1" applyAlignment="1">
      <alignment horizontal="right"/>
    </xf>
    <xf numFmtId="0" fontId="39" fillId="0" borderId="9" xfId="0" applyFont="1" applyBorder="1"/>
    <xf numFmtId="0" fontId="38" fillId="0" borderId="9" xfId="0" applyFont="1" applyBorder="1" applyAlignment="1"/>
    <xf numFmtId="0" fontId="38" fillId="0" borderId="9" xfId="0" applyFont="1" applyBorder="1"/>
    <xf numFmtId="0" fontId="43" fillId="0" borderId="7" xfId="0" applyFont="1" applyBorder="1" applyAlignment="1"/>
    <xf numFmtId="0" fontId="43" fillId="0" borderId="4" xfId="0" applyFont="1" applyBorder="1" applyAlignment="1"/>
    <xf numFmtId="0" fontId="51" fillId="0" borderId="7" xfId="0" applyFont="1" applyBorder="1" applyAlignment="1"/>
    <xf numFmtId="0" fontId="51" fillId="0" borderId="4" xfId="0" applyFont="1" applyBorder="1" applyAlignment="1"/>
    <xf numFmtId="0" fontId="51" fillId="0" borderId="3" xfId="0" applyFont="1" applyBorder="1" applyAlignment="1"/>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49" fillId="6" borderId="1" xfId="0" applyFont="1" applyFill="1" applyBorder="1"/>
    <xf numFmtId="0" fontId="40" fillId="0" borderId="0" xfId="0" applyFont="1" applyAlignment="1">
      <alignment horizontal="center"/>
    </xf>
    <xf numFmtId="0" fontId="40" fillId="6" borderId="1" xfId="0" applyFont="1" applyFill="1" applyBorder="1" applyAlignment="1"/>
    <xf numFmtId="0" fontId="38" fillId="0" borderId="2" xfId="0" applyFont="1" applyBorder="1" applyAlignment="1">
      <alignment horizontal="center" vertical="top"/>
    </xf>
    <xf numFmtId="0" fontId="38" fillId="0" borderId="42" xfId="0" applyFont="1" applyBorder="1" applyAlignment="1">
      <alignment horizontal="center" vertical="top" wrapText="1"/>
    </xf>
    <xf numFmtId="0" fontId="38" fillId="17" borderId="13" xfId="0" applyFont="1" applyFill="1" applyBorder="1" applyAlignment="1">
      <alignment horizontal="center" vertical="top" wrapText="1"/>
    </xf>
    <xf numFmtId="0" fontId="38" fillId="0" borderId="2" xfId="0" applyFont="1" applyBorder="1" applyAlignment="1">
      <alignment horizontal="center" vertical="top" wrapText="1"/>
    </xf>
    <xf numFmtId="0" fontId="38" fillId="0" borderId="13" xfId="0" applyFont="1" applyBorder="1" applyAlignment="1">
      <alignment horizontal="center" vertical="top" wrapText="1"/>
    </xf>
    <xf numFmtId="0" fontId="52" fillId="17" borderId="23" xfId="0" applyFont="1" applyFill="1" applyBorder="1" applyAlignment="1">
      <alignment horizontal="center" vertical="top" wrapText="1"/>
    </xf>
    <xf numFmtId="0" fontId="52" fillId="0" borderId="13" xfId="0" applyFont="1" applyBorder="1" applyAlignment="1">
      <alignment horizontal="center" vertical="top" wrapText="1"/>
    </xf>
    <xf numFmtId="0" fontId="52" fillId="0" borderId="0" xfId="0" applyFont="1" applyFill="1" applyBorder="1" applyAlignment="1">
      <alignment wrapText="1"/>
    </xf>
    <xf numFmtId="0" fontId="40" fillId="0" borderId="24" xfId="0" applyFont="1" applyBorder="1"/>
    <xf numFmtId="0" fontId="40" fillId="0" borderId="58" xfId="0" applyFont="1" applyBorder="1"/>
    <xf numFmtId="0" fontId="40" fillId="0" borderId="59" xfId="0" applyFont="1" applyBorder="1"/>
    <xf numFmtId="0" fontId="40" fillId="17" borderId="25" xfId="0" applyFont="1" applyFill="1" applyBorder="1"/>
    <xf numFmtId="0" fontId="43" fillId="14" borderId="25" xfId="0" applyFont="1" applyFill="1" applyBorder="1"/>
    <xf numFmtId="0" fontId="40" fillId="17" borderId="17" xfId="0" applyFont="1" applyFill="1" applyBorder="1"/>
    <xf numFmtId="0" fontId="43" fillId="15" borderId="25" xfId="0" applyFont="1" applyFill="1" applyBorder="1"/>
    <xf numFmtId="0" fontId="40" fillId="16" borderId="25" xfId="0" applyFont="1" applyFill="1" applyBorder="1" applyAlignment="1">
      <alignment vertical="center"/>
    </xf>
    <xf numFmtId="0" fontId="40" fillId="0" borderId="30" xfId="0" applyFont="1" applyBorder="1"/>
    <xf numFmtId="0" fontId="40" fillId="0" borderId="54" xfId="0" applyFont="1" applyBorder="1"/>
    <xf numFmtId="0" fontId="40" fillId="17" borderId="12" xfId="0" applyFont="1" applyFill="1" applyBorder="1"/>
    <xf numFmtId="0" fontId="43" fillId="14" borderId="12" xfId="0" applyFont="1" applyFill="1" applyBorder="1"/>
    <xf numFmtId="0" fontId="40" fillId="17" borderId="4" xfId="0" applyFont="1" applyFill="1" applyBorder="1"/>
    <xf numFmtId="0" fontId="43" fillId="15" borderId="12" xfId="0" applyFont="1" applyFill="1" applyBorder="1"/>
    <xf numFmtId="0" fontId="40" fillId="16" borderId="12" xfId="0" applyFont="1" applyFill="1" applyBorder="1" applyAlignment="1">
      <alignment vertical="center"/>
    </xf>
    <xf numFmtId="0" fontId="40" fillId="3" borderId="30" xfId="0" applyFont="1" applyFill="1" applyBorder="1"/>
    <xf numFmtId="0" fontId="40" fillId="3" borderId="54" xfId="0" applyFont="1" applyFill="1" applyBorder="1"/>
    <xf numFmtId="0" fontId="40" fillId="3" borderId="12" xfId="0" applyFont="1" applyFill="1" applyBorder="1"/>
    <xf numFmtId="0" fontId="43" fillId="0" borderId="12" xfId="0" applyFont="1" applyBorder="1"/>
    <xf numFmtId="0" fontId="40" fillId="0" borderId="12" xfId="0" applyFont="1" applyBorder="1" applyAlignment="1">
      <alignment horizontal="center" vertical="center"/>
    </xf>
    <xf numFmtId="0" fontId="40" fillId="0" borderId="30" xfId="0" applyFont="1" applyFill="1" applyBorder="1"/>
    <xf numFmtId="0" fontId="40" fillId="16" borderId="54" xfId="0" applyFont="1" applyFill="1" applyBorder="1"/>
    <xf numFmtId="0" fontId="40" fillId="16" borderId="12" xfId="0" applyFont="1" applyFill="1" applyBorder="1"/>
    <xf numFmtId="0" fontId="40" fillId="16" borderId="4" xfId="0" applyFont="1" applyFill="1" applyBorder="1"/>
    <xf numFmtId="0" fontId="40" fillId="0" borderId="54" xfId="0" applyFont="1" applyFill="1" applyBorder="1"/>
    <xf numFmtId="0" fontId="49" fillId="0" borderId="7" xfId="0" applyFont="1" applyBorder="1"/>
    <xf numFmtId="0" fontId="40" fillId="0" borderId="31" xfId="0" applyFont="1" applyBorder="1"/>
    <xf numFmtId="0" fontId="40" fillId="0" borderId="60" xfId="0" applyFont="1" applyBorder="1"/>
    <xf numFmtId="0" fontId="40" fillId="17" borderId="16" xfId="0" applyFont="1" applyFill="1" applyBorder="1"/>
    <xf numFmtId="0" fontId="40" fillId="6" borderId="31" xfId="0" applyFont="1" applyFill="1" applyBorder="1"/>
    <xf numFmtId="0" fontId="40" fillId="6" borderId="60" xfId="0" applyFont="1" applyFill="1" applyBorder="1"/>
    <xf numFmtId="0" fontId="35" fillId="3" borderId="16" xfId="0" applyFont="1" applyFill="1" applyBorder="1"/>
    <xf numFmtId="0" fontId="40" fillId="16" borderId="8" xfId="0" applyFont="1" applyFill="1" applyBorder="1"/>
    <xf numFmtId="0" fontId="43" fillId="16" borderId="16" xfId="0" applyFont="1" applyFill="1" applyBorder="1"/>
    <xf numFmtId="0" fontId="40" fillId="16" borderId="16" xfId="0" applyFont="1" applyFill="1" applyBorder="1"/>
    <xf numFmtId="0" fontId="39" fillId="17" borderId="13" xfId="0" applyFont="1" applyFill="1" applyBorder="1" applyAlignment="1"/>
    <xf numFmtId="0" fontId="44" fillId="0" borderId="13" xfId="0" applyFont="1" applyBorder="1"/>
    <xf numFmtId="0" fontId="39" fillId="17" borderId="23" xfId="0" applyFont="1" applyFill="1" applyBorder="1"/>
    <xf numFmtId="0" fontId="44" fillId="0" borderId="13" xfId="0" applyFont="1" applyBorder="1" applyAlignment="1"/>
    <xf numFmtId="0" fontId="44" fillId="0" borderId="35" xfId="0" applyFont="1" applyBorder="1" applyAlignment="1"/>
    <xf numFmtId="0" fontId="39" fillId="18" borderId="7" xfId="0" applyFont="1" applyFill="1" applyBorder="1"/>
    <xf numFmtId="0" fontId="39" fillId="18" borderId="51" xfId="0" applyFont="1" applyFill="1" applyBorder="1" applyAlignment="1">
      <alignment horizontal="center"/>
    </xf>
    <xf numFmtId="0" fontId="39" fillId="18" borderId="18" xfId="0" applyFont="1" applyFill="1" applyBorder="1" applyAlignment="1">
      <alignment horizontal="center"/>
    </xf>
    <xf numFmtId="0" fontId="39" fillId="18" borderId="43" xfId="0" applyFont="1" applyFill="1" applyBorder="1" applyAlignment="1"/>
    <xf numFmtId="0" fontId="44" fillId="18" borderId="43" xfId="0" applyFont="1" applyFill="1" applyBorder="1"/>
    <xf numFmtId="0" fontId="39" fillId="18" borderId="0" xfId="0" applyFont="1" applyFill="1" applyBorder="1"/>
    <xf numFmtId="0" fontId="49" fillId="18" borderId="43" xfId="0" applyFont="1" applyFill="1" applyBorder="1" applyAlignment="1">
      <alignment horizontal="center"/>
    </xf>
    <xf numFmtId="0" fontId="40" fillId="0" borderId="0" xfId="0" applyFont="1" applyBorder="1" applyAlignment="1">
      <alignment horizontal="center"/>
    </xf>
    <xf numFmtId="0" fontId="40" fillId="0" borderId="31" xfId="0" applyFont="1" applyFill="1" applyBorder="1" applyAlignment="1"/>
    <xf numFmtId="0" fontId="40" fillId="16" borderId="60" xfId="0" applyFont="1" applyFill="1" applyBorder="1" applyAlignment="1"/>
    <xf numFmtId="0" fontId="40" fillId="16" borderId="16" xfId="0" applyFont="1" applyFill="1" applyBorder="1" applyAlignment="1"/>
    <xf numFmtId="0" fontId="40" fillId="0" borderId="31" xfId="0" applyFont="1" applyBorder="1" applyAlignment="1"/>
    <xf numFmtId="0" fontId="40" fillId="16" borderId="60" xfId="0" applyFont="1" applyFill="1" applyBorder="1"/>
    <xf numFmtId="0" fontId="43" fillId="0" borderId="16" xfId="0" applyFont="1" applyBorder="1"/>
    <xf numFmtId="0" fontId="40" fillId="0" borderId="4" xfId="0" applyFont="1" applyBorder="1"/>
    <xf numFmtId="0" fontId="49" fillId="18" borderId="8" xfId="0" applyFont="1" applyFill="1" applyBorder="1"/>
    <xf numFmtId="0" fontId="44" fillId="18" borderId="12" xfId="0" applyFont="1" applyFill="1" applyBorder="1"/>
    <xf numFmtId="0" fontId="49" fillId="18" borderId="12" xfId="0" applyFont="1" applyFill="1" applyBorder="1"/>
    <xf numFmtId="0" fontId="49" fillId="6" borderId="7" xfId="0" applyFont="1" applyFill="1" applyBorder="1" applyAlignment="1">
      <alignment horizontal="left"/>
    </xf>
    <xf numFmtId="0" fontId="40" fillId="6" borderId="31" xfId="0" applyFont="1" applyFill="1" applyBorder="1" applyAlignment="1">
      <alignment horizontal="center"/>
    </xf>
    <xf numFmtId="0" fontId="40" fillId="12" borderId="60" xfId="0" applyFont="1" applyFill="1" applyBorder="1" applyAlignment="1">
      <alignment horizontal="right"/>
    </xf>
    <xf numFmtId="0" fontId="40" fillId="12" borderId="16" xfId="0" applyFont="1" applyFill="1" applyBorder="1" applyAlignment="1">
      <alignment horizontal="right"/>
    </xf>
    <xf numFmtId="0" fontId="40" fillId="12" borderId="31" xfId="0" applyFont="1" applyFill="1" applyBorder="1" applyAlignment="1">
      <alignment horizontal="center"/>
    </xf>
    <xf numFmtId="0" fontId="40" fillId="12" borderId="60" xfId="0" applyFont="1" applyFill="1" applyBorder="1" applyAlignment="1">
      <alignment horizontal="center"/>
    </xf>
    <xf numFmtId="0" fontId="40" fillId="12" borderId="16" xfId="0" applyFont="1" applyFill="1" applyBorder="1" applyAlignment="1">
      <alignment horizontal="center"/>
    </xf>
    <xf numFmtId="0" fontId="43" fillId="6" borderId="16" xfId="0" applyFont="1" applyFill="1" applyBorder="1" applyAlignment="1">
      <alignment horizontal="right"/>
    </xf>
    <xf numFmtId="0" fontId="40" fillId="16" borderId="8" xfId="0" applyFont="1" applyFill="1" applyBorder="1" applyAlignment="1">
      <alignment horizontal="center"/>
    </xf>
    <xf numFmtId="0" fontId="49" fillId="18" borderId="19" xfId="0" applyFont="1" applyFill="1" applyBorder="1" applyAlignment="1">
      <alignment horizontal="center"/>
    </xf>
    <xf numFmtId="0" fontId="40" fillId="18" borderId="51" xfId="0" applyFont="1" applyFill="1" applyBorder="1" applyAlignment="1">
      <alignment horizontal="center"/>
    </xf>
    <xf numFmtId="0" fontId="40" fillId="18" borderId="18" xfId="0" applyFont="1" applyFill="1" applyBorder="1" applyAlignment="1">
      <alignment horizontal="right"/>
    </xf>
    <xf numFmtId="0" fontId="40" fillId="18" borderId="43" xfId="0" applyFont="1" applyFill="1" applyBorder="1" applyAlignment="1">
      <alignment horizontal="right"/>
    </xf>
    <xf numFmtId="0" fontId="40" fillId="18" borderId="18" xfId="0" applyFont="1" applyFill="1" applyBorder="1" applyAlignment="1">
      <alignment horizontal="center"/>
    </xf>
    <xf numFmtId="0" fontId="40" fillId="18" borderId="43" xfId="0" applyFont="1" applyFill="1" applyBorder="1" applyAlignment="1">
      <alignment horizontal="center"/>
    </xf>
    <xf numFmtId="0" fontId="43" fillId="18" borderId="43" xfId="0" applyFont="1" applyFill="1" applyBorder="1" applyAlignment="1">
      <alignment horizontal="right"/>
    </xf>
    <xf numFmtId="0" fontId="40" fillId="18" borderId="0" xfId="0" applyFont="1" applyFill="1" applyBorder="1" applyAlignment="1">
      <alignment horizontal="center"/>
    </xf>
    <xf numFmtId="0" fontId="43" fillId="18" borderId="43" xfId="0" applyFont="1" applyFill="1" applyBorder="1"/>
    <xf numFmtId="0" fontId="40" fillId="18" borderId="43" xfId="0" applyFont="1" applyFill="1" applyBorder="1"/>
    <xf numFmtId="0" fontId="44" fillId="0" borderId="32" xfId="0" applyFont="1" applyBorder="1" applyAlignment="1"/>
    <xf numFmtId="0" fontId="44" fillId="0" borderId="13" xfId="0" applyFont="1" applyBorder="1" applyAlignment="1">
      <alignment horizontal="right"/>
    </xf>
    <xf numFmtId="0" fontId="44" fillId="0" borderId="13" xfId="0" applyFont="1" applyBorder="1" applyAlignment="1">
      <alignment horizontal="center"/>
    </xf>
    <xf numFmtId="0" fontId="44" fillId="0" borderId="22" xfId="0" applyFont="1" applyBorder="1" applyAlignment="1"/>
    <xf numFmtId="0" fontId="44" fillId="0" borderId="0" xfId="0" applyFont="1" applyBorder="1" applyAlignment="1"/>
    <xf numFmtId="0" fontId="35" fillId="0" borderId="0" xfId="4" applyFont="1"/>
    <xf numFmtId="0" fontId="54" fillId="0" borderId="0" xfId="4" applyFont="1"/>
    <xf numFmtId="0" fontId="55" fillId="0" borderId="0" xfId="4" applyFont="1"/>
    <xf numFmtId="0" fontId="43" fillId="0" borderId="1" xfId="7" applyFont="1" applyFill="1" applyBorder="1" applyAlignment="1"/>
    <xf numFmtId="0" fontId="47" fillId="0" borderId="0" xfId="5" applyFont="1" applyFill="1" applyBorder="1" applyAlignment="1"/>
    <xf numFmtId="0" fontId="57" fillId="0" borderId="0" xfId="4" applyFont="1" applyFill="1" applyBorder="1" applyAlignment="1"/>
    <xf numFmtId="0" fontId="40" fillId="0" borderId="0" xfId="0" applyFont="1" applyFill="1" applyAlignment="1">
      <alignment horizontal="left"/>
    </xf>
    <xf numFmtId="0" fontId="40" fillId="0" borderId="0" xfId="0" applyFont="1" applyFill="1"/>
    <xf numFmtId="0" fontId="40" fillId="0" borderId="0" xfId="0" applyFont="1" applyFill="1" applyBorder="1" applyAlignment="1">
      <alignment horizontal="left"/>
    </xf>
    <xf numFmtId="0" fontId="38" fillId="0" borderId="0" xfId="12" applyFont="1" applyFill="1" applyBorder="1" applyAlignment="1">
      <alignment horizontal="center"/>
    </xf>
    <xf numFmtId="0" fontId="59" fillId="0" borderId="0" xfId="12" applyFont="1" applyFill="1" applyBorder="1" applyAlignment="1">
      <alignment horizontal="centerContinuous"/>
    </xf>
    <xf numFmtId="0" fontId="40" fillId="6" borderId="1" xfId="0" applyFont="1" applyFill="1" applyBorder="1"/>
    <xf numFmtId="0" fontId="40" fillId="6" borderId="9" xfId="0" applyFont="1" applyFill="1" applyBorder="1"/>
    <xf numFmtId="0" fontId="46" fillId="0" borderId="0" xfId="0" applyFont="1" applyFill="1" applyAlignment="1">
      <alignment horizontal="left"/>
    </xf>
    <xf numFmtId="0" fontId="46" fillId="0" borderId="0" xfId="0" applyFont="1" applyFill="1" applyBorder="1" applyAlignment="1">
      <alignment horizontal="left"/>
    </xf>
    <xf numFmtId="0" fontId="46" fillId="6" borderId="0" xfId="0" applyFont="1" applyFill="1" applyBorder="1" applyAlignment="1">
      <alignment horizontal="left"/>
    </xf>
    <xf numFmtId="0" fontId="60" fillId="0" borderId="0" xfId="7" applyFont="1"/>
    <xf numFmtId="0" fontId="35" fillId="0" borderId="0" xfId="7" applyFont="1"/>
    <xf numFmtId="0" fontId="40" fillId="0" borderId="0" xfId="7" applyFont="1"/>
    <xf numFmtId="0" fontId="43" fillId="0" borderId="0" xfId="7" applyFont="1"/>
    <xf numFmtId="0" fontId="44" fillId="0" borderId="0" xfId="7" applyFont="1"/>
    <xf numFmtId="0" fontId="46" fillId="0" borderId="1" xfId="7" applyFont="1" applyFill="1" applyBorder="1" applyAlignment="1"/>
    <xf numFmtId="0" fontId="62" fillId="0" borderId="0" xfId="7" applyFont="1"/>
    <xf numFmtId="0" fontId="44" fillId="0" borderId="0" xfId="10" applyFont="1" applyFill="1" applyBorder="1" applyAlignment="1"/>
    <xf numFmtId="0" fontId="35" fillId="0" borderId="0" xfId="10" applyFont="1" applyAlignment="1">
      <alignment textRotation="255"/>
    </xf>
    <xf numFmtId="0" fontId="35" fillId="0" borderId="0" xfId="10" applyFont="1"/>
    <xf numFmtId="0" fontId="36" fillId="6" borderId="0" xfId="10" applyFont="1" applyFill="1" applyBorder="1" applyAlignment="1">
      <alignment horizontal="center"/>
    </xf>
    <xf numFmtId="0" fontId="35" fillId="0" borderId="0" xfId="5" applyFont="1"/>
    <xf numFmtId="0" fontId="35" fillId="0" borderId="0" xfId="5" applyFont="1" applyAlignment="1">
      <alignment horizontal="right"/>
    </xf>
    <xf numFmtId="0" fontId="60" fillId="0" borderId="0" xfId="5" applyFont="1"/>
    <xf numFmtId="0" fontId="60" fillId="0" borderId="0" xfId="5" applyFont="1" applyAlignment="1">
      <alignment horizontal="right"/>
    </xf>
    <xf numFmtId="0" fontId="43" fillId="0" borderId="1" xfId="5" applyFont="1" applyFill="1" applyBorder="1" applyAlignment="1"/>
    <xf numFmtId="0" fontId="40" fillId="0" borderId="1" xfId="2" applyFont="1" applyFill="1" applyBorder="1"/>
    <xf numFmtId="0" fontId="38" fillId="0" borderId="1" xfId="2" applyFont="1" applyBorder="1" applyAlignment="1"/>
    <xf numFmtId="0" fontId="40" fillId="0" borderId="1" xfId="8" applyFont="1" applyBorder="1"/>
    <xf numFmtId="0" fontId="45" fillId="0" borderId="0" xfId="0" applyFont="1"/>
    <xf numFmtId="0" fontId="63" fillId="0" borderId="1" xfId="8" applyFont="1" applyBorder="1"/>
    <xf numFmtId="0" fontId="63" fillId="0" borderId="1" xfId="0" applyFont="1" applyBorder="1"/>
    <xf numFmtId="0" fontId="40" fillId="0" borderId="1" xfId="2" applyFont="1" applyBorder="1"/>
    <xf numFmtId="0" fontId="40" fillId="0" borderId="9" xfId="0" applyFont="1" applyBorder="1"/>
    <xf numFmtId="0" fontId="43" fillId="13" borderId="14" xfId="2" applyFont="1" applyFill="1" applyBorder="1"/>
    <xf numFmtId="0" fontId="43" fillId="13" borderId="29" xfId="2" applyFont="1" applyFill="1" applyBorder="1"/>
    <xf numFmtId="0" fontId="43" fillId="13" borderId="15" xfId="2" applyFont="1" applyFill="1" applyBorder="1"/>
    <xf numFmtId="0" fontId="43" fillId="2" borderId="53" xfId="2" applyFont="1" applyFill="1" applyBorder="1" applyAlignment="1">
      <alignment horizontal="right"/>
    </xf>
    <xf numFmtId="0" fontId="38" fillId="0" borderId="0" xfId="9" applyFont="1"/>
    <xf numFmtId="0" fontId="40" fillId="0" borderId="0" xfId="9" applyFont="1"/>
    <xf numFmtId="0" fontId="38" fillId="0" borderId="0" xfId="9" applyFont="1" applyFill="1" applyBorder="1" applyAlignment="1"/>
    <xf numFmtId="0" fontId="38" fillId="0" borderId="0" xfId="9" applyFont="1" applyFill="1"/>
    <xf numFmtId="0" fontId="35" fillId="0" borderId="0" xfId="13" applyFont="1"/>
    <xf numFmtId="0" fontId="43" fillId="0" borderId="0" xfId="0" applyFont="1" applyFill="1"/>
    <xf numFmtId="0" fontId="41" fillId="0" borderId="1" xfId="0" applyFont="1" applyFill="1" applyBorder="1" applyAlignment="1">
      <alignment horizontal="left"/>
    </xf>
    <xf numFmtId="0" fontId="47" fillId="0" borderId="1" xfId="0" applyFont="1" applyFill="1" applyBorder="1" applyAlignment="1">
      <alignment horizontal="center"/>
    </xf>
    <xf numFmtId="0" fontId="35" fillId="0" borderId="1" xfId="0" applyFont="1" applyFill="1" applyBorder="1" applyAlignment="1">
      <alignment horizontal="left"/>
    </xf>
    <xf numFmtId="0" fontId="64" fillId="0" borderId="1" xfId="0" applyFont="1" applyFill="1" applyBorder="1" applyAlignment="1"/>
    <xf numFmtId="0" fontId="35" fillId="0" borderId="0" xfId="0" applyFont="1" applyFill="1" applyAlignment="1">
      <alignment horizontal="center"/>
    </xf>
    <xf numFmtId="0" fontId="43" fillId="0" borderId="1" xfId="0" applyFont="1" applyFill="1" applyBorder="1" applyAlignment="1">
      <alignment horizontal="left"/>
    </xf>
    <xf numFmtId="0" fontId="35" fillId="0" borderId="0" xfId="0" applyFont="1" applyFill="1" applyAlignment="1">
      <alignment horizontal="centerContinuous"/>
    </xf>
    <xf numFmtId="0" fontId="43" fillId="0" borderId="1" xfId="0" applyFont="1" applyFill="1" applyBorder="1"/>
    <xf numFmtId="0" fontId="35" fillId="0" borderId="1" xfId="0" applyFont="1" applyFill="1" applyBorder="1"/>
    <xf numFmtId="0" fontId="47" fillId="9" borderId="1" xfId="0" applyFont="1" applyFill="1" applyBorder="1"/>
    <xf numFmtId="0" fontId="35" fillId="9" borderId="1" xfId="0" applyFont="1" applyFill="1" applyBorder="1"/>
    <xf numFmtId="0" fontId="43" fillId="9" borderId="1" xfId="0" applyFont="1" applyFill="1" applyBorder="1"/>
    <xf numFmtId="0" fontId="65" fillId="0" borderId="0" xfId="0" applyFont="1"/>
    <xf numFmtId="0" fontId="65" fillId="6" borderId="0" xfId="0" applyFont="1" applyFill="1"/>
    <xf numFmtId="0" fontId="35" fillId="6" borderId="0" xfId="0" applyFont="1" applyFill="1"/>
    <xf numFmtId="0" fontId="66" fillId="0" borderId="0" xfId="11" applyFont="1" applyFill="1" applyBorder="1" applyAlignment="1">
      <alignment horizontal="centerContinuous"/>
    </xf>
    <xf numFmtId="0" fontId="66" fillId="0" borderId="0" xfId="11" applyFont="1" applyFill="1" applyBorder="1" applyAlignment="1">
      <alignment horizontal="center"/>
    </xf>
    <xf numFmtId="0" fontId="65" fillId="0" borderId="0" xfId="11" applyFont="1"/>
    <xf numFmtId="0" fontId="65" fillId="0" borderId="0" xfId="11" applyFont="1" applyAlignment="1">
      <alignment horizontal="center"/>
    </xf>
    <xf numFmtId="0" fontId="67" fillId="0" borderId="1" xfId="0" applyFont="1" applyBorder="1"/>
    <xf numFmtId="0" fontId="67" fillId="6" borderId="1" xfId="0" applyFont="1" applyFill="1" applyBorder="1"/>
    <xf numFmtId="0" fontId="65" fillId="6" borderId="1" xfId="0" applyFont="1" applyFill="1" applyBorder="1"/>
    <xf numFmtId="0" fontId="67" fillId="2" borderId="1" xfId="0" applyFont="1" applyFill="1" applyBorder="1"/>
    <xf numFmtId="0" fontId="68" fillId="0" borderId="0" xfId="11" applyFont="1" applyAlignment="1">
      <alignment wrapText="1"/>
    </xf>
    <xf numFmtId="0" fontId="68" fillId="0" borderId="0" xfId="11" applyFont="1"/>
    <xf numFmtId="0" fontId="68" fillId="0" borderId="0" xfId="11" applyFont="1" applyAlignment="1">
      <alignment horizontal="center"/>
    </xf>
    <xf numFmtId="0" fontId="68" fillId="0" borderId="0" xfId="0" applyFont="1"/>
    <xf numFmtId="0" fontId="68" fillId="0" borderId="0" xfId="0" applyFont="1" applyFill="1"/>
    <xf numFmtId="0" fontId="69" fillId="0" borderId="0" xfId="0" applyFont="1"/>
    <xf numFmtId="0" fontId="68" fillId="6" borderId="0" xfId="0" applyFont="1" applyFill="1"/>
    <xf numFmtId="0" fontId="65" fillId="0" borderId="0" xfId="11" applyFont="1" applyAlignment="1">
      <alignment wrapText="1"/>
    </xf>
    <xf numFmtId="0" fontId="65" fillId="0" borderId="1" xfId="0" applyFont="1" applyBorder="1"/>
    <xf numFmtId="0" fontId="65" fillId="6" borderId="9" xfId="0" applyFont="1" applyFill="1" applyBorder="1"/>
    <xf numFmtId="0" fontId="67" fillId="6" borderId="9" xfId="0" applyFont="1" applyFill="1" applyBorder="1"/>
    <xf numFmtId="0" fontId="65" fillId="0" borderId="0" xfId="0" applyFont="1" applyAlignment="1">
      <alignment wrapText="1"/>
    </xf>
    <xf numFmtId="0" fontId="65" fillId="0" borderId="0" xfId="0" applyFont="1" applyFill="1"/>
    <xf numFmtId="0" fontId="67" fillId="0" borderId="0" xfId="0" applyFont="1"/>
    <xf numFmtId="0" fontId="67" fillId="7" borderId="1" xfId="0" applyFont="1" applyFill="1" applyBorder="1"/>
    <xf numFmtId="0" fontId="71" fillId="0" borderId="0" xfId="11" applyFont="1" applyFill="1" applyBorder="1" applyAlignment="1">
      <alignment horizontal="centerContinuous"/>
    </xf>
    <xf numFmtId="0" fontId="71" fillId="0" borderId="0" xfId="11" applyFont="1" applyFill="1" applyBorder="1" applyAlignment="1">
      <alignment horizontal="center"/>
    </xf>
    <xf numFmtId="0" fontId="65" fillId="0" borderId="9" xfId="0" applyFont="1" applyBorder="1"/>
    <xf numFmtId="0" fontId="65" fillId="0" borderId="15" xfId="0" applyFont="1" applyBorder="1"/>
    <xf numFmtId="0" fontId="65" fillId="6" borderId="15" xfId="0" applyFont="1" applyFill="1" applyBorder="1"/>
    <xf numFmtId="0" fontId="65" fillId="0" borderId="36" xfId="0" applyFont="1" applyBorder="1"/>
    <xf numFmtId="0" fontId="65" fillId="6" borderId="36" xfId="0" applyFont="1" applyFill="1" applyBorder="1"/>
    <xf numFmtId="0" fontId="65" fillId="0" borderId="6" xfId="0" applyFont="1" applyBorder="1"/>
    <xf numFmtId="0" fontId="65" fillId="6" borderId="6" xfId="0" applyFont="1" applyFill="1" applyBorder="1"/>
    <xf numFmtId="0" fontId="65" fillId="6" borderId="6" xfId="0" applyFont="1" applyFill="1" applyBorder="1" applyAlignment="1">
      <alignment horizontal="right" vertical="center"/>
    </xf>
    <xf numFmtId="0" fontId="65" fillId="0" borderId="11" xfId="0" applyFont="1" applyBorder="1"/>
    <xf numFmtId="0" fontId="65" fillId="6" borderId="11" xfId="0" applyFont="1" applyFill="1" applyBorder="1"/>
    <xf numFmtId="0" fontId="40" fillId="6" borderId="0" xfId="0" applyFont="1" applyFill="1"/>
    <xf numFmtId="0" fontId="72" fillId="0" borderId="0" xfId="11" applyFont="1" applyFill="1" applyBorder="1" applyAlignment="1">
      <alignment horizontal="center"/>
    </xf>
    <xf numFmtId="0" fontId="38" fillId="0" borderId="7" xfId="0" applyFont="1" applyBorder="1"/>
    <xf numFmtId="0" fontId="38" fillId="6" borderId="1" xfId="0" applyFont="1" applyFill="1" applyBorder="1"/>
    <xf numFmtId="0" fontId="40" fillId="0" borderId="0" xfId="11" applyFont="1"/>
    <xf numFmtId="0" fontId="40" fillId="0" borderId="6" xfId="0" applyFont="1" applyBorder="1"/>
    <xf numFmtId="0" fontId="47" fillId="13" borderId="1" xfId="5" applyFont="1" applyFill="1" applyBorder="1" applyAlignment="1"/>
    <xf numFmtId="0" fontId="43" fillId="10" borderId="1" xfId="7" applyFont="1" applyFill="1" applyBorder="1" applyAlignment="1"/>
    <xf numFmtId="0" fontId="43" fillId="15" borderId="1" xfId="0" applyFont="1" applyFill="1" applyBorder="1"/>
    <xf numFmtId="0" fontId="40" fillId="16" borderId="1" xfId="0" applyFont="1" applyFill="1" applyBorder="1"/>
    <xf numFmtId="0" fontId="43" fillId="16" borderId="1" xfId="0" applyFont="1" applyFill="1" applyBorder="1"/>
    <xf numFmtId="0" fontId="39" fillId="18" borderId="1" xfId="0" applyFont="1" applyFill="1" applyBorder="1"/>
    <xf numFmtId="0" fontId="39" fillId="18" borderId="1" xfId="0" applyFont="1" applyFill="1" applyBorder="1" applyAlignment="1">
      <alignment horizontal="center"/>
    </xf>
    <xf numFmtId="0" fontId="44" fillId="18" borderId="1" xfId="0" applyFont="1" applyFill="1" applyBorder="1"/>
    <xf numFmtId="0" fontId="49" fillId="18" borderId="1" xfId="0" applyFont="1" applyFill="1" applyBorder="1" applyAlignment="1">
      <alignment horizontal="center"/>
    </xf>
    <xf numFmtId="0" fontId="49" fillId="18" borderId="1" xfId="0" applyFont="1" applyFill="1" applyBorder="1"/>
    <xf numFmtId="0" fontId="40" fillId="12" borderId="1" xfId="0" applyFont="1" applyFill="1" applyBorder="1" applyAlignment="1">
      <alignment horizontal="right"/>
    </xf>
    <xf numFmtId="0" fontId="40" fillId="12" borderId="1" xfId="0" applyFont="1" applyFill="1" applyBorder="1" applyAlignment="1">
      <alignment horizontal="center"/>
    </xf>
    <xf numFmtId="0" fontId="40" fillId="16" borderId="1" xfId="0" applyFont="1" applyFill="1" applyBorder="1" applyAlignment="1">
      <alignment horizontal="center"/>
    </xf>
    <xf numFmtId="0" fontId="40" fillId="18" borderId="1" xfId="0" applyFont="1" applyFill="1" applyBorder="1" applyAlignment="1">
      <alignment horizontal="center"/>
    </xf>
    <xf numFmtId="0" fontId="40" fillId="18" borderId="1" xfId="0" applyFont="1" applyFill="1" applyBorder="1" applyAlignment="1">
      <alignment horizontal="right"/>
    </xf>
    <xf numFmtId="0" fontId="43" fillId="18" borderId="1" xfId="0" applyFont="1" applyFill="1" applyBorder="1"/>
    <xf numFmtId="0" fontId="40" fillId="18" borderId="1" xfId="0" applyFont="1" applyFill="1" applyBorder="1"/>
    <xf numFmtId="0" fontId="40" fillId="6" borderId="1" xfId="0" applyFont="1" applyFill="1" applyBorder="1" applyAlignment="1">
      <alignment vertical="center"/>
    </xf>
    <xf numFmtId="0" fontId="43" fillId="17" borderId="1" xfId="0" applyFont="1" applyFill="1" applyBorder="1"/>
    <xf numFmtId="0" fontId="43" fillId="6" borderId="1" xfId="0" applyFont="1" applyFill="1" applyBorder="1"/>
    <xf numFmtId="0" fontId="40" fillId="0" borderId="1" xfId="0" applyFont="1" applyBorder="1" applyAlignment="1">
      <alignment horizontal="right" vertical="center"/>
    </xf>
    <xf numFmtId="0" fontId="49" fillId="18" borderId="7" xfId="0" applyFont="1" applyFill="1" applyBorder="1" applyAlignment="1">
      <alignment horizontal="center"/>
    </xf>
    <xf numFmtId="0" fontId="40" fillId="17" borderId="54" xfId="0" applyFont="1" applyFill="1" applyBorder="1"/>
    <xf numFmtId="0" fontId="43" fillId="0" borderId="30" xfId="0" applyFont="1" applyBorder="1"/>
    <xf numFmtId="0" fontId="43" fillId="0" borderId="54" xfId="0" applyFont="1" applyBorder="1"/>
    <xf numFmtId="0" fontId="39" fillId="18" borderId="30" xfId="0" applyFont="1" applyFill="1" applyBorder="1" applyAlignment="1">
      <alignment horizontal="center"/>
    </xf>
    <xf numFmtId="0" fontId="40" fillId="6" borderId="30" xfId="0" applyFont="1" applyFill="1" applyBorder="1" applyAlignment="1">
      <alignment horizontal="center"/>
    </xf>
    <xf numFmtId="0" fontId="40" fillId="12" borderId="54" xfId="0" applyFont="1" applyFill="1" applyBorder="1" applyAlignment="1">
      <alignment horizontal="right"/>
    </xf>
    <xf numFmtId="0" fontId="40" fillId="18" borderId="30" xfId="0" applyFont="1" applyFill="1" applyBorder="1" applyAlignment="1">
      <alignment horizontal="center"/>
    </xf>
    <xf numFmtId="0" fontId="40" fillId="18" borderId="54" xfId="0" applyFont="1" applyFill="1" applyBorder="1" applyAlignment="1">
      <alignment horizontal="right"/>
    </xf>
    <xf numFmtId="0" fontId="40" fillId="12" borderId="30" xfId="0" applyFont="1" applyFill="1" applyBorder="1" applyAlignment="1">
      <alignment horizontal="center"/>
    </xf>
    <xf numFmtId="0" fontId="40" fillId="12" borderId="54" xfId="0" applyFont="1" applyFill="1" applyBorder="1" applyAlignment="1">
      <alignment horizontal="center"/>
    </xf>
    <xf numFmtId="0" fontId="40" fillId="18" borderId="54" xfId="0" applyFont="1" applyFill="1" applyBorder="1" applyAlignment="1">
      <alignment horizontal="center"/>
    </xf>
    <xf numFmtId="0" fontId="43" fillId="6" borderId="30" xfId="0" applyFont="1" applyFill="1" applyBorder="1"/>
    <xf numFmtId="1" fontId="51" fillId="16" borderId="54" xfId="0" applyNumberFormat="1" applyFont="1" applyFill="1" applyBorder="1" applyAlignment="1">
      <alignment vertical="center"/>
    </xf>
    <xf numFmtId="1" fontId="46" fillId="6" borderId="54" xfId="0" applyNumberFormat="1" applyFont="1" applyFill="1" applyBorder="1" applyAlignment="1">
      <alignment vertical="center"/>
    </xf>
    <xf numFmtId="1" fontId="43" fillId="6" borderId="54" xfId="0" applyNumberFormat="1" applyFont="1" applyFill="1" applyBorder="1" applyAlignment="1">
      <alignment vertical="center"/>
    </xf>
    <xf numFmtId="0" fontId="44" fillId="18" borderId="30" xfId="0" applyFont="1" applyFill="1" applyBorder="1"/>
    <xf numFmtId="1" fontId="51" fillId="18" borderId="54" xfId="0" applyNumberFormat="1" applyFont="1" applyFill="1" applyBorder="1" applyAlignment="1">
      <alignment vertical="center"/>
    </xf>
    <xf numFmtId="0" fontId="43" fillId="18" borderId="30" xfId="0" applyFont="1" applyFill="1" applyBorder="1" applyAlignment="1">
      <alignment horizontal="right"/>
    </xf>
    <xf numFmtId="0" fontId="16" fillId="6" borderId="0" xfId="0" applyFont="1" applyFill="1"/>
    <xf numFmtId="0" fontId="65" fillId="6" borderId="1" xfId="11" applyFont="1" applyFill="1" applyBorder="1" applyAlignment="1">
      <alignment horizontal="right"/>
    </xf>
    <xf numFmtId="0" fontId="65" fillId="0" borderId="1" xfId="0" applyFont="1" applyBorder="1" applyAlignment="1">
      <alignment wrapText="1"/>
    </xf>
    <xf numFmtId="0" fontId="43" fillId="16" borderId="30" xfId="0" applyFont="1" applyFill="1" applyBorder="1"/>
    <xf numFmtId="0" fontId="43" fillId="16" borderId="30" xfId="0" applyFont="1" applyFill="1" applyBorder="1" applyAlignment="1">
      <alignment horizontal="right"/>
    </xf>
    <xf numFmtId="0" fontId="46" fillId="6" borderId="0" xfId="0" applyFont="1" applyFill="1" applyAlignment="1">
      <alignment horizontal="left"/>
    </xf>
    <xf numFmtId="0" fontId="26" fillId="6" borderId="0" xfId="0" applyFont="1" applyFill="1"/>
    <xf numFmtId="0" fontId="0" fillId="6" borderId="0" xfId="0" applyFill="1"/>
    <xf numFmtId="49" fontId="36" fillId="6" borderId="0" xfId="10" applyNumberFormat="1" applyFont="1" applyFill="1" applyBorder="1" applyAlignment="1"/>
    <xf numFmtId="0" fontId="36" fillId="6" borderId="0" xfId="10" applyFont="1" applyFill="1" applyBorder="1" applyAlignment="1">
      <alignment horizontal="centerContinuous"/>
    </xf>
    <xf numFmtId="0" fontId="36" fillId="6" borderId="0" xfId="10" applyFont="1" applyFill="1" applyBorder="1" applyAlignment="1"/>
    <xf numFmtId="0" fontId="38" fillId="0" borderId="14" xfId="0" applyFont="1" applyBorder="1" applyAlignment="1">
      <alignment horizontal="center"/>
    </xf>
    <xf numFmtId="0" fontId="38" fillId="0" borderId="15" xfId="0" applyFont="1" applyBorder="1" applyAlignment="1">
      <alignment horizontal="center" wrapText="1"/>
    </xf>
    <xf numFmtId="0" fontId="38" fillId="17" borderId="53" xfId="0" applyFont="1" applyFill="1" applyBorder="1" applyAlignment="1">
      <alignment horizontal="center" wrapText="1"/>
    </xf>
    <xf numFmtId="0" fontId="38" fillId="0" borderId="14" xfId="0" applyFont="1" applyBorder="1" applyAlignment="1">
      <alignment horizontal="center" wrapText="1"/>
    </xf>
    <xf numFmtId="0" fontId="38" fillId="17" borderId="15" xfId="0" applyFont="1" applyFill="1" applyBorder="1" applyAlignment="1">
      <alignment horizontal="center" wrapText="1"/>
    </xf>
    <xf numFmtId="0" fontId="52" fillId="0" borderId="15" xfId="0" applyFont="1" applyBorder="1" applyAlignment="1">
      <alignment horizontal="center" wrapText="1"/>
    </xf>
    <xf numFmtId="0" fontId="38" fillId="0" borderId="53" xfId="0" applyFont="1" applyBorder="1" applyAlignment="1">
      <alignment horizontal="center" wrapText="1"/>
    </xf>
    <xf numFmtId="0" fontId="52" fillId="0" borderId="0" xfId="0" applyFont="1" applyAlignment="1">
      <alignment wrapText="1"/>
    </xf>
    <xf numFmtId="1" fontId="51" fillId="6" borderId="0" xfId="0" applyNumberFormat="1" applyFont="1" applyFill="1" applyAlignment="1">
      <alignment vertical="center"/>
    </xf>
    <xf numFmtId="0" fontId="44" fillId="17" borderId="54" xfId="0" applyFont="1" applyFill="1" applyBorder="1"/>
    <xf numFmtId="1" fontId="44" fillId="18" borderId="1" xfId="0" applyNumberFormat="1" applyFont="1" applyFill="1" applyBorder="1"/>
    <xf numFmtId="0" fontId="44" fillId="0" borderId="1" xfId="0" applyFont="1" applyBorder="1"/>
    <xf numFmtId="1" fontId="44" fillId="0" borderId="54" xfId="0" applyNumberFormat="1" applyFont="1" applyBorder="1"/>
    <xf numFmtId="0" fontId="44" fillId="14" borderId="30" xfId="0" applyFont="1" applyFill="1" applyBorder="1" applyAlignment="1">
      <alignment horizontal="center"/>
    </xf>
    <xf numFmtId="0" fontId="44" fillId="14" borderId="1" xfId="0" applyFont="1" applyFill="1" applyBorder="1" applyAlignment="1">
      <alignment horizontal="center"/>
    </xf>
    <xf numFmtId="0" fontId="44" fillId="14" borderId="54" xfId="0" applyFont="1" applyFill="1" applyBorder="1"/>
    <xf numFmtId="0" fontId="39" fillId="18" borderId="54" xfId="0" applyFont="1" applyFill="1" applyBorder="1"/>
    <xf numFmtId="0" fontId="44" fillId="0" borderId="7" xfId="0" applyFont="1" applyBorder="1"/>
    <xf numFmtId="0" fontId="44" fillId="18" borderId="55" xfId="0" applyFont="1" applyFill="1" applyBorder="1"/>
    <xf numFmtId="0" fontId="38" fillId="17" borderId="1" xfId="0" applyFont="1" applyFill="1" applyBorder="1" applyAlignment="1">
      <alignment horizontal="center" wrapText="1"/>
    </xf>
    <xf numFmtId="0" fontId="38" fillId="14" borderId="1" xfId="0" applyFont="1" applyFill="1" applyBorder="1" applyAlignment="1">
      <alignment horizontal="center" wrapText="1"/>
    </xf>
    <xf numFmtId="0" fontId="40" fillId="17" borderId="1" xfId="0" applyFont="1" applyFill="1" applyBorder="1"/>
    <xf numFmtId="0" fontId="40" fillId="14" borderId="1" xfId="0" applyFont="1" applyFill="1" applyBorder="1"/>
    <xf numFmtId="1" fontId="51" fillId="16" borderId="1" xfId="0" applyNumberFormat="1" applyFont="1" applyFill="1" applyBorder="1" applyAlignment="1">
      <alignment vertical="center"/>
    </xf>
    <xf numFmtId="1" fontId="46" fillId="6" borderId="1" xfId="0" applyNumberFormat="1" applyFont="1" applyFill="1" applyBorder="1" applyAlignment="1">
      <alignment vertical="center"/>
    </xf>
    <xf numFmtId="0" fontId="40" fillId="0" borderId="19" xfId="0" applyFont="1" applyBorder="1"/>
    <xf numFmtId="0" fontId="40" fillId="3" borderId="9" xfId="0" applyFont="1" applyFill="1" applyBorder="1"/>
    <xf numFmtId="0" fontId="40" fillId="14" borderId="9" xfId="0" applyFont="1" applyFill="1" applyBorder="1"/>
    <xf numFmtId="0" fontId="40" fillId="16" borderId="9" xfId="0" applyFont="1" applyFill="1" applyBorder="1"/>
    <xf numFmtId="0" fontId="43" fillId="0" borderId="9" xfId="0" applyFont="1" applyBorder="1"/>
    <xf numFmtId="0" fontId="43" fillId="16" borderId="9" xfId="0" applyFont="1" applyFill="1" applyBorder="1"/>
    <xf numFmtId="1" fontId="51" fillId="16" borderId="9" xfId="0" applyNumberFormat="1" applyFont="1" applyFill="1" applyBorder="1" applyAlignment="1">
      <alignment vertical="center"/>
    </xf>
    <xf numFmtId="0" fontId="44" fillId="19" borderId="47" xfId="0" applyFont="1" applyFill="1" applyBorder="1"/>
    <xf numFmtId="0" fontId="44" fillId="19" borderId="52" xfId="0" applyFont="1" applyFill="1" applyBorder="1"/>
    <xf numFmtId="1" fontId="44" fillId="19" borderId="61" xfId="0" applyNumberFormat="1" applyFont="1" applyFill="1" applyBorder="1" applyAlignment="1">
      <alignment vertical="center"/>
    </xf>
    <xf numFmtId="0" fontId="75" fillId="0" borderId="1" xfId="0" applyFont="1" applyBorder="1"/>
    <xf numFmtId="0" fontId="75" fillId="12" borderId="1" xfId="0" applyFont="1" applyFill="1" applyBorder="1"/>
    <xf numFmtId="1" fontId="75" fillId="12" borderId="1" xfId="0" applyNumberFormat="1" applyFont="1" applyFill="1" applyBorder="1"/>
    <xf numFmtId="0" fontId="49" fillId="6" borderId="1" xfId="0" applyFont="1" applyFill="1" applyBorder="1" applyAlignment="1">
      <alignment horizontal="left"/>
    </xf>
    <xf numFmtId="0" fontId="40" fillId="6" borderId="1" xfId="0" applyFont="1" applyFill="1" applyBorder="1" applyAlignment="1">
      <alignment horizontal="right"/>
    </xf>
    <xf numFmtId="0" fontId="43" fillId="12" borderId="1" xfId="0" applyFont="1" applyFill="1" applyBorder="1" applyAlignment="1">
      <alignment horizontal="right"/>
    </xf>
    <xf numFmtId="1" fontId="51" fillId="12" borderId="1" xfId="0" applyNumberFormat="1" applyFont="1" applyFill="1" applyBorder="1" applyAlignment="1">
      <alignment vertical="center"/>
    </xf>
    <xf numFmtId="0" fontId="44" fillId="0" borderId="9" xfId="0" applyFont="1" applyBorder="1"/>
    <xf numFmtId="1" fontId="44" fillId="14" borderId="9" xfId="0" applyNumberFormat="1" applyFont="1" applyFill="1" applyBorder="1"/>
    <xf numFmtId="0" fontId="43" fillId="0" borderId="0" xfId="0" applyFont="1"/>
    <xf numFmtId="0" fontId="65" fillId="6" borderId="9" xfId="0" applyFont="1" applyFill="1" applyBorder="1" applyAlignment="1">
      <alignment horizontal="right" vertical="center"/>
    </xf>
    <xf numFmtId="0" fontId="65" fillId="6" borderId="11" xfId="0" applyFont="1" applyFill="1" applyBorder="1" applyAlignment="1">
      <alignment horizontal="right" vertical="center"/>
    </xf>
    <xf numFmtId="0" fontId="65" fillId="6" borderId="15" xfId="0" applyFont="1" applyFill="1" applyBorder="1" applyAlignment="1">
      <alignment horizontal="right" vertical="center"/>
    </xf>
    <xf numFmtId="0" fontId="65" fillId="6" borderId="1" xfId="0" applyFont="1" applyFill="1" applyBorder="1" applyAlignment="1">
      <alignment horizontal="right" vertical="center"/>
    </xf>
    <xf numFmtId="0" fontId="38" fillId="6" borderId="0" xfId="9" applyFont="1" applyFill="1" applyBorder="1" applyAlignment="1"/>
    <xf numFmtId="0" fontId="39" fillId="6" borderId="0" xfId="9" applyFont="1" applyFill="1" applyBorder="1" applyAlignment="1"/>
    <xf numFmtId="0" fontId="43" fillId="10" borderId="1" xfId="0" applyFont="1" applyFill="1" applyBorder="1"/>
    <xf numFmtId="0" fontId="40" fillId="0" borderId="0" xfId="0" applyFont="1" applyAlignment="1"/>
    <xf numFmtId="0" fontId="35" fillId="6" borderId="0" xfId="0" applyFont="1" applyFill="1" applyBorder="1"/>
    <xf numFmtId="0" fontId="43" fillId="0" borderId="1" xfId="9" applyFont="1" applyFill="1" applyBorder="1" applyAlignment="1">
      <alignment horizontal="center"/>
    </xf>
    <xf numFmtId="0" fontId="43" fillId="4" borderId="1" xfId="9" applyFont="1" applyFill="1" applyBorder="1" applyAlignment="1">
      <alignment horizontal="center" wrapText="1"/>
    </xf>
    <xf numFmtId="0" fontId="43" fillId="4" borderId="1" xfId="9" applyFont="1" applyFill="1" applyBorder="1" applyAlignment="1"/>
    <xf numFmtId="0" fontId="43" fillId="0" borderId="0" xfId="9" applyFont="1" applyFill="1" applyBorder="1" applyAlignment="1"/>
    <xf numFmtId="0" fontId="43" fillId="0" borderId="1" xfId="9" applyFont="1" applyBorder="1" applyAlignment="1">
      <alignment horizontal="center"/>
    </xf>
    <xf numFmtId="0" fontId="35" fillId="0" borderId="0" xfId="9" applyFont="1" applyFill="1" applyBorder="1"/>
    <xf numFmtId="0" fontId="35" fillId="0" borderId="0" xfId="9" applyFont="1" applyFill="1"/>
    <xf numFmtId="0" fontId="43" fillId="0" borderId="0" xfId="9" applyFont="1" applyFill="1"/>
    <xf numFmtId="0" fontId="43" fillId="6" borderId="0" xfId="9" applyFont="1" applyFill="1" applyBorder="1"/>
    <xf numFmtId="0" fontId="43" fillId="0" borderId="1" xfId="9" applyFont="1" applyFill="1" applyBorder="1"/>
    <xf numFmtId="0" fontId="43" fillId="6" borderId="0" xfId="9" applyFont="1" applyFill="1" applyBorder="1" applyAlignment="1">
      <alignment horizontal="center"/>
    </xf>
    <xf numFmtId="0" fontId="43" fillId="10" borderId="1" xfId="9" applyFont="1" applyFill="1" applyBorder="1"/>
    <xf numFmtId="0" fontId="65" fillId="0" borderId="1" xfId="11" applyFont="1" applyBorder="1"/>
    <xf numFmtId="0" fontId="65" fillId="0" borderId="9" xfId="11" applyFont="1" applyBorder="1"/>
    <xf numFmtId="0" fontId="65" fillId="0" borderId="6" xfId="11" applyFont="1" applyBorder="1"/>
    <xf numFmtId="0" fontId="65" fillId="0" borderId="5" xfId="11" applyFont="1" applyBorder="1"/>
    <xf numFmtId="0" fontId="65" fillId="0" borderId="11" xfId="11" applyFont="1" applyBorder="1"/>
    <xf numFmtId="0" fontId="65" fillId="0" borderId="10" xfId="11" applyFont="1" applyBorder="1"/>
    <xf numFmtId="0" fontId="65" fillId="0" borderId="1" xfId="11" applyFont="1" applyBorder="1" applyAlignment="1">
      <alignment wrapText="1"/>
    </xf>
    <xf numFmtId="0" fontId="40" fillId="0" borderId="1" xfId="11" applyFont="1" applyBorder="1" applyAlignment="1">
      <alignment wrapText="1"/>
    </xf>
    <xf numFmtId="0" fontId="40" fillId="0" borderId="1" xfId="11" applyFont="1" applyBorder="1"/>
    <xf numFmtId="0" fontId="53" fillId="0" borderId="1" xfId="11" applyFont="1" applyBorder="1"/>
    <xf numFmtId="0" fontId="40" fillId="0" borderId="9" xfId="11" applyFont="1" applyBorder="1" applyAlignment="1">
      <alignment wrapText="1"/>
    </xf>
    <xf numFmtId="0" fontId="40" fillId="0" borderId="9" xfId="11" applyFont="1" applyBorder="1"/>
    <xf numFmtId="0" fontId="66" fillId="0" borderId="0" xfId="11" applyFont="1" applyAlignment="1">
      <alignment horizontal="centerContinuous"/>
    </xf>
    <xf numFmtId="0" fontId="66" fillId="0" borderId="0" xfId="11" applyFont="1" applyAlignment="1">
      <alignment horizontal="center"/>
    </xf>
    <xf numFmtId="0" fontId="65" fillId="6" borderId="1" xfId="11" applyFont="1" applyFill="1" applyBorder="1"/>
    <xf numFmtId="0" fontId="65" fillId="6" borderId="11" xfId="11" applyFont="1" applyFill="1" applyBorder="1"/>
    <xf numFmtId="0" fontId="70" fillId="6" borderId="1" xfId="11" applyFont="1" applyFill="1" applyBorder="1"/>
    <xf numFmtId="0" fontId="65" fillId="6" borderId="9" xfId="11" applyFont="1" applyFill="1" applyBorder="1"/>
    <xf numFmtId="0" fontId="65" fillId="6" borderId="14" xfId="11" applyFont="1" applyFill="1" applyBorder="1"/>
    <xf numFmtId="0" fontId="65" fillId="6" borderId="15" xfId="11" applyFont="1" applyFill="1" applyBorder="1"/>
    <xf numFmtId="0" fontId="65" fillId="6" borderId="56" xfId="11" applyFont="1" applyFill="1" applyBorder="1"/>
    <xf numFmtId="0" fontId="65" fillId="6" borderId="36" xfId="11" applyFont="1" applyFill="1" applyBorder="1"/>
    <xf numFmtId="0" fontId="77" fillId="6" borderId="1" xfId="0" applyFont="1" applyFill="1" applyBorder="1"/>
    <xf numFmtId="0" fontId="40" fillId="0" borderId="14" xfId="11" applyFont="1" applyBorder="1"/>
    <xf numFmtId="0" fontId="65" fillId="0" borderId="15" xfId="11" applyFont="1" applyBorder="1"/>
    <xf numFmtId="0" fontId="40" fillId="0" borderId="56" xfId="11" applyFont="1" applyBorder="1"/>
    <xf numFmtId="0" fontId="65" fillId="0" borderId="36" xfId="11" applyFont="1" applyBorder="1"/>
    <xf numFmtId="0" fontId="40" fillId="0" borderId="44" xfId="11" applyFont="1" applyBorder="1"/>
    <xf numFmtId="0" fontId="65" fillId="6" borderId="15" xfId="0" applyFont="1" applyFill="1" applyBorder="1" applyAlignment="1">
      <alignment horizontal="center" vertical="center"/>
    </xf>
    <xf numFmtId="0" fontId="65" fillId="6" borderId="36" xfId="0" applyFont="1" applyFill="1" applyBorder="1" applyAlignment="1">
      <alignment vertical="center"/>
    </xf>
    <xf numFmtId="0" fontId="40" fillId="0" borderId="11" xfId="11" applyFont="1" applyBorder="1"/>
    <xf numFmtId="0" fontId="40" fillId="0" borderId="6" xfId="11" applyFont="1" applyBorder="1"/>
    <xf numFmtId="0" fontId="40" fillId="0" borderId="31" xfId="11" applyFont="1" applyBorder="1"/>
    <xf numFmtId="0" fontId="65" fillId="6" borderId="53" xfId="0" applyFont="1" applyFill="1" applyBorder="1" applyAlignment="1">
      <alignment vertical="center"/>
    </xf>
    <xf numFmtId="0" fontId="65" fillId="6" borderId="55" xfId="0" applyFont="1" applyFill="1" applyBorder="1" applyAlignment="1">
      <alignment vertical="center"/>
    </xf>
    <xf numFmtId="0" fontId="59" fillId="0" borderId="0" xfId="11" applyFont="1" applyAlignment="1">
      <alignment horizontal="centerContinuous"/>
    </xf>
    <xf numFmtId="0" fontId="59" fillId="0" borderId="0" xfId="11" applyFont="1" applyAlignment="1">
      <alignment horizontal="center"/>
    </xf>
    <xf numFmtId="0" fontId="40" fillId="0" borderId="0" xfId="11" applyFont="1" applyAlignment="1">
      <alignment horizontal="center"/>
    </xf>
    <xf numFmtId="0" fontId="40" fillId="0" borderId="22" xfId="0" applyFont="1" applyBorder="1"/>
    <xf numFmtId="0" fontId="40" fillId="6" borderId="22" xfId="0" applyFont="1" applyFill="1" applyBorder="1"/>
    <xf numFmtId="0" fontId="43" fillId="23" borderId="1" xfId="0" applyFont="1" applyFill="1" applyBorder="1"/>
    <xf numFmtId="1" fontId="46" fillId="23" borderId="1" xfId="0" applyNumberFormat="1" applyFont="1" applyFill="1" applyBorder="1" applyAlignment="1">
      <alignment vertical="center"/>
    </xf>
    <xf numFmtId="0" fontId="46" fillId="0" borderId="1" xfId="10" applyFont="1" applyFill="1" applyBorder="1" applyAlignment="1"/>
    <xf numFmtId="0" fontId="46" fillId="0" borderId="1" xfId="5" applyFont="1" applyFill="1" applyBorder="1" applyAlignment="1"/>
    <xf numFmtId="0" fontId="46" fillId="0" borderId="0" xfId="0" applyFont="1" applyFill="1"/>
    <xf numFmtId="0" fontId="56" fillId="0" borderId="0" xfId="10" applyFont="1" applyFill="1" applyBorder="1" applyAlignment="1"/>
    <xf numFmtId="0" fontId="78" fillId="0" borderId="1" xfId="6" applyFont="1" applyFill="1" applyBorder="1" applyAlignment="1">
      <alignment horizontal="right" wrapText="1"/>
    </xf>
    <xf numFmtId="0" fontId="46" fillId="6" borderId="1" xfId="5" applyFont="1" applyFill="1" applyBorder="1" applyAlignment="1"/>
    <xf numFmtId="0" fontId="43" fillId="0" borderId="0" xfId="12" applyFont="1" applyFill="1" applyBorder="1" applyAlignment="1">
      <alignment horizontal="center"/>
    </xf>
    <xf numFmtId="0" fontId="42" fillId="0" borderId="0" xfId="12" applyFont="1" applyFill="1" applyBorder="1" applyAlignment="1">
      <alignment horizontal="centerContinuous"/>
    </xf>
    <xf numFmtId="0" fontId="43" fillId="0" borderId="0" xfId="5" applyFont="1" applyFill="1" applyBorder="1" applyAlignment="1"/>
    <xf numFmtId="0" fontId="47" fillId="0" borderId="0" xfId="12" applyFont="1" applyFill="1" applyBorder="1" applyAlignment="1">
      <alignment horizontal="center"/>
    </xf>
    <xf numFmtId="0" fontId="72" fillId="0" borderId="0" xfId="12" applyFont="1" applyFill="1" applyBorder="1" applyAlignment="1">
      <alignment horizontal="centerContinuous"/>
    </xf>
    <xf numFmtId="0" fontId="47" fillId="0" borderId="1" xfId="7" applyFont="1" applyFill="1" applyBorder="1" applyAlignment="1"/>
    <xf numFmtId="0" fontId="46" fillId="6" borderId="1" xfId="10" applyFont="1" applyFill="1" applyBorder="1" applyAlignment="1"/>
    <xf numFmtId="0" fontId="43" fillId="0" borderId="0" xfId="4" applyFont="1"/>
    <xf numFmtId="0" fontId="43" fillId="7" borderId="1" xfId="7" applyFont="1" applyFill="1" applyBorder="1" applyAlignment="1"/>
    <xf numFmtId="0" fontId="46" fillId="6" borderId="1" xfId="7" applyFont="1" applyFill="1" applyBorder="1" applyAlignment="1"/>
    <xf numFmtId="0" fontId="46" fillId="6" borderId="1" xfId="0" applyFont="1" applyFill="1" applyBorder="1"/>
    <xf numFmtId="0" fontId="47" fillId="0" borderId="0" xfId="0" applyFont="1" applyFill="1"/>
    <xf numFmtId="0" fontId="47" fillId="13" borderId="1" xfId="7" applyFont="1" applyFill="1" applyBorder="1" applyAlignment="1"/>
    <xf numFmtId="0" fontId="46" fillId="0" borderId="1" xfId="0" applyFont="1" applyFill="1" applyBorder="1"/>
    <xf numFmtId="0" fontId="47" fillId="0" borderId="1" xfId="10" applyFont="1" applyFill="1" applyBorder="1" applyAlignment="1"/>
    <xf numFmtId="0" fontId="61" fillId="0" borderId="1" xfId="0" applyFont="1" applyFill="1" applyBorder="1"/>
    <xf numFmtId="0" fontId="47" fillId="0" borderId="1" xfId="5" applyFont="1" applyFill="1" applyBorder="1" applyAlignment="1"/>
    <xf numFmtId="0" fontId="46" fillId="0" borderId="0" xfId="0" applyFont="1"/>
    <xf numFmtId="0" fontId="43" fillId="10" borderId="1" xfId="7" applyFont="1" applyFill="1" applyBorder="1" applyAlignment="1">
      <alignment wrapText="1"/>
    </xf>
    <xf numFmtId="0" fontId="43" fillId="13" borderId="1" xfId="7" applyFont="1" applyFill="1" applyBorder="1" applyAlignment="1"/>
    <xf numFmtId="0" fontId="43" fillId="6" borderId="1" xfId="10" applyFont="1" applyFill="1" applyBorder="1" applyAlignment="1"/>
    <xf numFmtId="0" fontId="43" fillId="0" borderId="1" xfId="10" applyFont="1" applyFill="1" applyBorder="1" applyAlignment="1"/>
    <xf numFmtId="0" fontId="43" fillId="13" borderId="1" xfId="5" applyFont="1" applyFill="1" applyBorder="1" applyAlignment="1"/>
    <xf numFmtId="0" fontId="43" fillId="7" borderId="1" xfId="5" applyFont="1" applyFill="1" applyBorder="1" applyAlignment="1"/>
    <xf numFmtId="0" fontId="43" fillId="2" borderId="1" xfId="5" applyFont="1" applyFill="1" applyBorder="1" applyAlignment="1"/>
    <xf numFmtId="0" fontId="46" fillId="0" borderId="0" xfId="7" applyFont="1"/>
    <xf numFmtId="0" fontId="35" fillId="0" borderId="0" xfId="0" applyFont="1" applyFill="1" applyAlignment="1">
      <alignment horizontal="left"/>
    </xf>
    <xf numFmtId="0" fontId="26" fillId="0" borderId="0" xfId="0" applyFont="1"/>
    <xf numFmtId="0" fontId="43" fillId="10" borderId="1" xfId="7" applyFont="1" applyFill="1" applyBorder="1" applyAlignment="1">
      <alignment horizontal="left" wrapText="1"/>
    </xf>
    <xf numFmtId="0" fontId="46" fillId="0" borderId="0" xfId="10" applyFont="1"/>
    <xf numFmtId="0" fontId="72" fillId="6" borderId="0" xfId="10" applyFont="1" applyFill="1" applyBorder="1" applyAlignment="1">
      <alignment horizontal="center"/>
    </xf>
    <xf numFmtId="0" fontId="42" fillId="6" borderId="0" xfId="10" applyFont="1" applyFill="1" applyBorder="1" applyAlignment="1">
      <alignment horizontal="center"/>
    </xf>
    <xf numFmtId="0" fontId="3" fillId="0" borderId="0" xfId="10" applyFont="1" applyAlignment="1">
      <alignment horizontal="right"/>
    </xf>
    <xf numFmtId="0" fontId="3" fillId="0" borderId="0" xfId="10" applyFont="1" applyFill="1" applyBorder="1"/>
    <xf numFmtId="0" fontId="3" fillId="0" borderId="0" xfId="10" applyFont="1"/>
    <xf numFmtId="0" fontId="35" fillId="10" borderId="1" xfId="0" applyFont="1" applyFill="1" applyBorder="1"/>
    <xf numFmtId="0" fontId="46" fillId="0" borderId="0" xfId="5" applyFont="1"/>
    <xf numFmtId="0" fontId="46" fillId="0" borderId="0" xfId="10" applyFont="1" applyAlignment="1"/>
    <xf numFmtId="0" fontId="38" fillId="0" borderId="1" xfId="2" applyFont="1" applyFill="1" applyBorder="1" applyAlignment="1"/>
    <xf numFmtId="0" fontId="43" fillId="13" borderId="1" xfId="8" applyFont="1" applyFill="1" applyBorder="1"/>
    <xf numFmtId="0" fontId="43" fillId="7" borderId="1" xfId="8" applyFont="1" applyFill="1" applyBorder="1"/>
    <xf numFmtId="0" fontId="38" fillId="23" borderId="1" xfId="2" applyFont="1" applyFill="1" applyBorder="1"/>
    <xf numFmtId="0" fontId="38" fillId="23" borderId="1" xfId="8" applyFont="1" applyFill="1" applyBorder="1"/>
    <xf numFmtId="0" fontId="47" fillId="23" borderId="1" xfId="10" applyFont="1" applyFill="1" applyBorder="1" applyAlignment="1"/>
    <xf numFmtId="0" fontId="43" fillId="23" borderId="1" xfId="10" applyFont="1" applyFill="1" applyBorder="1" applyAlignment="1"/>
    <xf numFmtId="0" fontId="43" fillId="23" borderId="1" xfId="7" applyFont="1" applyFill="1" applyBorder="1" applyAlignment="1"/>
    <xf numFmtId="0" fontId="38" fillId="13" borderId="1" xfId="0" applyFont="1" applyFill="1" applyBorder="1"/>
    <xf numFmtId="0" fontId="43" fillId="13" borderId="1" xfId="0" applyFont="1" applyFill="1" applyBorder="1"/>
    <xf numFmtId="0" fontId="47" fillId="23" borderId="1" xfId="0" applyFont="1" applyFill="1" applyBorder="1"/>
    <xf numFmtId="0" fontId="43" fillId="2" borderId="1" xfId="8" applyFont="1" applyFill="1" applyBorder="1"/>
    <xf numFmtId="0" fontId="47" fillId="0" borderId="1" xfId="8" applyFont="1" applyBorder="1" applyAlignment="1"/>
    <xf numFmtId="0" fontId="46" fillId="0" borderId="1" xfId="8" applyFont="1" applyBorder="1"/>
    <xf numFmtId="0" fontId="56" fillId="23" borderId="1" xfId="8" applyFont="1" applyFill="1" applyBorder="1"/>
    <xf numFmtId="0" fontId="46" fillId="0" borderId="1" xfId="8" applyFont="1" applyFill="1" applyBorder="1"/>
    <xf numFmtId="0" fontId="46" fillId="0" borderId="1" xfId="12" applyFont="1" applyFill="1" applyBorder="1" applyAlignment="1"/>
    <xf numFmtId="0" fontId="47" fillId="23" borderId="1" xfId="8" applyFont="1" applyFill="1" applyBorder="1"/>
    <xf numFmtId="0" fontId="47" fillId="13" borderId="1" xfId="8" applyFont="1" applyFill="1" applyBorder="1"/>
    <xf numFmtId="0" fontId="47" fillId="0" borderId="1" xfId="8" applyFont="1" applyFill="1" applyBorder="1"/>
    <xf numFmtId="0" fontId="46" fillId="0" borderId="1" xfId="2" applyFont="1" applyBorder="1"/>
    <xf numFmtId="0" fontId="47" fillId="23" borderId="1" xfId="2" applyFont="1" applyFill="1" applyBorder="1"/>
    <xf numFmtId="0" fontId="79" fillId="0" borderId="0" xfId="0" applyFont="1" applyFill="1" applyBorder="1" applyAlignment="1">
      <alignment horizontal="center"/>
    </xf>
    <xf numFmtId="0" fontId="47" fillId="0" borderId="1" xfId="8" applyFont="1" applyFill="1" applyBorder="1" applyAlignment="1"/>
    <xf numFmtId="0" fontId="46" fillId="0" borderId="1" xfId="0" applyFont="1" applyBorder="1"/>
    <xf numFmtId="0" fontId="47" fillId="0" borderId="1" xfId="2" applyFont="1" applyFill="1" applyBorder="1" applyAlignment="1"/>
    <xf numFmtId="0" fontId="46" fillId="0" borderId="1" xfId="2" applyFont="1" applyFill="1" applyBorder="1"/>
    <xf numFmtId="0" fontId="46" fillId="23" borderId="1" xfId="8" applyFont="1" applyFill="1" applyBorder="1"/>
    <xf numFmtId="0" fontId="46" fillId="6" borderId="0" xfId="12" applyFont="1" applyFill="1"/>
    <xf numFmtId="0" fontId="47" fillId="0" borderId="1" xfId="2" applyFont="1" applyBorder="1" applyAlignment="1"/>
    <xf numFmtId="0" fontId="46" fillId="0" borderId="1" xfId="0" applyNumberFormat="1" applyFont="1" applyBorder="1"/>
    <xf numFmtId="0" fontId="44" fillId="0" borderId="1" xfId="2" applyFont="1" applyFill="1" applyBorder="1"/>
    <xf numFmtId="0" fontId="43" fillId="0" borderId="1" xfId="2" applyFont="1" applyFill="1" applyBorder="1"/>
    <xf numFmtId="0" fontId="43" fillId="13" borderId="1" xfId="2" applyFont="1" applyFill="1" applyBorder="1"/>
    <xf numFmtId="0" fontId="43" fillId="2" borderId="1" xfId="2" applyFont="1" applyFill="1" applyBorder="1"/>
    <xf numFmtId="0" fontId="43" fillId="23" borderId="1" xfId="2" applyFont="1" applyFill="1" applyBorder="1"/>
    <xf numFmtId="0" fontId="43" fillId="7" borderId="1" xfId="2" applyFont="1" applyFill="1" applyBorder="1"/>
    <xf numFmtId="0" fontId="80" fillId="0" borderId="1" xfId="0" applyFont="1" applyBorder="1"/>
    <xf numFmtId="0" fontId="81" fillId="0" borderId="1" xfId="0" applyFont="1" applyFill="1" applyBorder="1"/>
    <xf numFmtId="0" fontId="46" fillId="23" borderId="1" xfId="0" applyFont="1" applyFill="1" applyBorder="1"/>
    <xf numFmtId="0" fontId="46" fillId="0" borderId="9" xfId="2" applyFont="1" applyBorder="1"/>
    <xf numFmtId="0" fontId="81" fillId="0" borderId="1" xfId="0" applyFont="1" applyBorder="1"/>
    <xf numFmtId="0" fontId="61" fillId="0" borderId="1" xfId="2" applyFont="1" applyBorder="1"/>
    <xf numFmtId="0" fontId="61" fillId="0" borderId="1" xfId="2" applyFont="1" applyFill="1" applyBorder="1"/>
    <xf numFmtId="0" fontId="80" fillId="0" borderId="1" xfId="2" applyFont="1" applyFill="1" applyBorder="1"/>
    <xf numFmtId="0" fontId="81" fillId="6" borderId="1" xfId="0" applyFont="1" applyFill="1" applyBorder="1"/>
    <xf numFmtId="0" fontId="1" fillId="0" borderId="0" xfId="0" applyFont="1" applyAlignment="1">
      <alignment horizontal="left"/>
    </xf>
    <xf numFmtId="0" fontId="43" fillId="7" borderId="1" xfId="0" applyFont="1" applyFill="1" applyBorder="1"/>
    <xf numFmtId="0" fontId="44" fillId="6" borderId="1" xfId="13" applyFont="1" applyFill="1" applyBorder="1" applyAlignment="1"/>
    <xf numFmtId="0" fontId="44" fillId="2" borderId="1" xfId="13" applyFont="1" applyFill="1" applyBorder="1" applyAlignment="1"/>
    <xf numFmtId="0" fontId="44" fillId="23" borderId="1" xfId="13" applyFont="1" applyFill="1" applyBorder="1" applyAlignment="1"/>
    <xf numFmtId="0" fontId="44" fillId="10" borderId="1" xfId="3" applyFont="1" applyFill="1" applyBorder="1" applyAlignment="1"/>
    <xf numFmtId="0" fontId="62" fillId="10" borderId="1" xfId="0" applyFont="1" applyFill="1" applyBorder="1"/>
    <xf numFmtId="0" fontId="44" fillId="23" borderId="1" xfId="3" applyFont="1" applyFill="1" applyBorder="1" applyAlignment="1"/>
    <xf numFmtId="0" fontId="44" fillId="23" borderId="1" xfId="0" applyFont="1" applyFill="1" applyBorder="1"/>
    <xf numFmtId="0" fontId="58" fillId="6" borderId="0" xfId="3" applyFont="1" applyFill="1" applyBorder="1" applyAlignment="1">
      <alignment horizontal="center"/>
    </xf>
    <xf numFmtId="0" fontId="5" fillId="6" borderId="0" xfId="0" applyFont="1" applyFill="1"/>
    <xf numFmtId="0" fontId="46" fillId="6" borderId="0" xfId="0" applyFont="1" applyFill="1"/>
    <xf numFmtId="0" fontId="82" fillId="6" borderId="0" xfId="3" applyFont="1" applyFill="1" applyBorder="1" applyAlignment="1">
      <alignment horizontal="center"/>
    </xf>
    <xf numFmtId="0" fontId="47" fillId="0" borderId="0" xfId="0" applyFont="1"/>
    <xf numFmtId="0" fontId="47" fillId="0" borderId="1" xfId="3" applyFont="1" applyFill="1" applyBorder="1" applyAlignment="1"/>
    <xf numFmtId="0" fontId="56" fillId="0" borderId="1" xfId="3" applyFont="1" applyFill="1" applyBorder="1" applyAlignment="1"/>
    <xf numFmtId="0" fontId="46" fillId="0" borderId="1" xfId="3" applyFont="1" applyFill="1" applyBorder="1" applyAlignment="1"/>
    <xf numFmtId="0" fontId="61" fillId="0" borderId="1" xfId="3" applyFont="1" applyFill="1" applyBorder="1" applyAlignment="1"/>
    <xf numFmtId="0" fontId="47" fillId="23" borderId="1" xfId="3" applyFont="1" applyFill="1" applyBorder="1" applyAlignment="1"/>
    <xf numFmtId="0" fontId="56" fillId="23" borderId="1" xfId="3" applyFont="1" applyFill="1" applyBorder="1" applyAlignment="1"/>
    <xf numFmtId="0" fontId="56" fillId="23" borderId="1" xfId="0" applyFont="1" applyFill="1" applyBorder="1"/>
    <xf numFmtId="0" fontId="46" fillId="0" borderId="0" xfId="13" applyFont="1"/>
    <xf numFmtId="0" fontId="56" fillId="0" borderId="1" xfId="13" applyFont="1" applyFill="1" applyBorder="1" applyAlignment="1"/>
    <xf numFmtId="0" fontId="61" fillId="0" borderId="1" xfId="13" applyFont="1" applyFill="1" applyBorder="1" applyAlignment="1"/>
    <xf numFmtId="0" fontId="46" fillId="0" borderId="1" xfId="13" applyFont="1" applyFill="1" applyBorder="1" applyAlignment="1"/>
    <xf numFmtId="0" fontId="56" fillId="23" borderId="1" xfId="13" applyFont="1" applyFill="1" applyBorder="1" applyAlignment="1"/>
    <xf numFmtId="0" fontId="56" fillId="6" borderId="1" xfId="13" applyFont="1" applyFill="1" applyBorder="1" applyAlignment="1"/>
    <xf numFmtId="0" fontId="47" fillId="0" borderId="1" xfId="13" applyFont="1" applyFill="1" applyBorder="1" applyAlignment="1"/>
    <xf numFmtId="0" fontId="47" fillId="0" borderId="0" xfId="13" applyFont="1" applyFill="1" applyBorder="1" applyAlignment="1"/>
    <xf numFmtId="0" fontId="46" fillId="0" borderId="0" xfId="13" applyFont="1" applyFill="1" applyBorder="1" applyAlignment="1"/>
    <xf numFmtId="0" fontId="46" fillId="0" borderId="0" xfId="13" applyFont="1" applyBorder="1"/>
    <xf numFmtId="0" fontId="47" fillId="23" borderId="1" xfId="13" applyFont="1" applyFill="1" applyBorder="1" applyAlignment="1"/>
    <xf numFmtId="0" fontId="35" fillId="0" borderId="0" xfId="13" applyFont="1" applyFill="1" applyBorder="1" applyAlignment="1"/>
    <xf numFmtId="0" fontId="47" fillId="0" borderId="1" xfId="9" applyFont="1" applyFill="1" applyBorder="1" applyAlignment="1">
      <alignment horizontal="center"/>
    </xf>
    <xf numFmtId="0" fontId="46" fillId="0" borderId="1" xfId="9" applyFont="1" applyFill="1" applyBorder="1" applyAlignment="1"/>
    <xf numFmtId="0" fontId="47" fillId="6" borderId="1" xfId="9" applyFont="1" applyFill="1" applyBorder="1" applyAlignment="1">
      <alignment horizontal="center" wrapText="1"/>
    </xf>
    <xf numFmtId="0" fontId="46" fillId="6" borderId="1" xfId="9" applyFont="1" applyFill="1" applyBorder="1" applyAlignment="1"/>
    <xf numFmtId="0" fontId="47" fillId="0" borderId="1" xfId="9" applyFont="1" applyFill="1" applyBorder="1"/>
    <xf numFmtId="0" fontId="47" fillId="6" borderId="1" xfId="9" applyFont="1" applyFill="1" applyBorder="1"/>
    <xf numFmtId="0" fontId="46" fillId="0" borderId="1" xfId="9" applyFont="1" applyFill="1" applyBorder="1"/>
    <xf numFmtId="0" fontId="46" fillId="6" borderId="1" xfId="9" applyFont="1" applyFill="1" applyBorder="1"/>
    <xf numFmtId="0" fontId="64" fillId="7" borderId="1" xfId="0" applyFont="1" applyFill="1" applyBorder="1" applyAlignment="1"/>
    <xf numFmtId="0" fontId="67" fillId="10" borderId="1" xfId="0" applyFont="1" applyFill="1" applyBorder="1"/>
    <xf numFmtId="0" fontId="67" fillId="10" borderId="1" xfId="0" applyFont="1" applyFill="1" applyBorder="1" applyAlignment="1">
      <alignment vertical="center"/>
    </xf>
    <xf numFmtId="0" fontId="67" fillId="13" borderId="1" xfId="11" applyFont="1" applyFill="1" applyBorder="1"/>
    <xf numFmtId="0" fontId="67" fillId="13" borderId="1" xfId="0" applyFont="1" applyFill="1" applyBorder="1"/>
    <xf numFmtId="0" fontId="67" fillId="10" borderId="9" xfId="0" applyFont="1" applyFill="1" applyBorder="1"/>
    <xf numFmtId="0" fontId="53" fillId="0" borderId="9" xfId="11" applyFont="1" applyBorder="1"/>
    <xf numFmtId="0" fontId="67" fillId="2" borderId="1" xfId="11" applyFont="1" applyFill="1" applyBorder="1"/>
    <xf numFmtId="0" fontId="67" fillId="13" borderId="1" xfId="11" applyFont="1" applyFill="1" applyBorder="1" applyAlignment="1">
      <alignment wrapText="1"/>
    </xf>
    <xf numFmtId="0" fontId="67" fillId="10" borderId="11" xfId="0" applyFont="1" applyFill="1" applyBorder="1"/>
    <xf numFmtId="0" fontId="76" fillId="10" borderId="1" xfId="0" applyFont="1" applyFill="1" applyBorder="1"/>
    <xf numFmtId="0" fontId="65" fillId="10" borderId="1" xfId="0" applyFont="1" applyFill="1" applyBorder="1"/>
    <xf numFmtId="0" fontId="67" fillId="23" borderId="1" xfId="11" applyFont="1" applyFill="1" applyBorder="1"/>
    <xf numFmtId="0" fontId="67" fillId="23" borderId="1" xfId="0" applyFont="1" applyFill="1" applyBorder="1"/>
    <xf numFmtId="0" fontId="65" fillId="13" borderId="1" xfId="0" applyFont="1" applyFill="1" applyBorder="1"/>
    <xf numFmtId="0" fontId="43" fillId="17" borderId="1" xfId="7" applyFont="1" applyFill="1" applyBorder="1" applyAlignment="1"/>
    <xf numFmtId="0" fontId="43" fillId="17" borderId="1" xfId="7" applyFont="1" applyFill="1" applyBorder="1" applyAlignment="1">
      <alignment wrapText="1"/>
    </xf>
    <xf numFmtId="0" fontId="35" fillId="17" borderId="1" xfId="0" applyFont="1" applyFill="1" applyBorder="1"/>
    <xf numFmtId="0" fontId="43" fillId="17" borderId="1" xfId="10" applyFont="1" applyFill="1" applyBorder="1" applyAlignment="1"/>
    <xf numFmtId="0" fontId="43" fillId="17" borderId="1" xfId="5" applyFont="1" applyFill="1" applyBorder="1" applyAlignment="1"/>
    <xf numFmtId="0" fontId="43" fillId="13" borderId="1" xfId="10" applyFont="1" applyFill="1" applyBorder="1" applyAlignment="1"/>
    <xf numFmtId="0" fontId="46" fillId="21" borderId="1" xfId="10" applyFont="1" applyFill="1" applyBorder="1" applyAlignment="1"/>
    <xf numFmtId="0" fontId="47" fillId="13" borderId="1" xfId="10" applyFont="1" applyFill="1" applyBorder="1" applyAlignment="1"/>
    <xf numFmtId="0" fontId="43" fillId="7" borderId="1" xfId="10" applyFont="1" applyFill="1" applyBorder="1" applyAlignment="1"/>
    <xf numFmtId="0" fontId="43" fillId="21" borderId="1" xfId="7" applyFont="1" applyFill="1" applyBorder="1" applyAlignment="1"/>
    <xf numFmtId="0" fontId="44" fillId="13" borderId="1" xfId="5" applyFont="1" applyFill="1" applyBorder="1" applyAlignment="1"/>
    <xf numFmtId="0" fontId="44" fillId="7" borderId="1" xfId="5" applyFont="1" applyFill="1" applyBorder="1" applyAlignment="1"/>
    <xf numFmtId="0" fontId="46" fillId="23" borderId="1" xfId="12" applyFont="1" applyFill="1" applyBorder="1"/>
    <xf numFmtId="0" fontId="47" fillId="23" borderId="1" xfId="12" applyFont="1" applyFill="1" applyBorder="1" applyAlignment="1">
      <alignment horizontal="left"/>
    </xf>
    <xf numFmtId="0" fontId="35" fillId="23" borderId="1" xfId="12" applyFont="1" applyFill="1" applyBorder="1"/>
    <xf numFmtId="0" fontId="40" fillId="25" borderId="1" xfId="12" applyFont="1" applyFill="1" applyBorder="1"/>
    <xf numFmtId="0" fontId="38" fillId="25" borderId="1" xfId="12" applyFont="1" applyFill="1" applyBorder="1"/>
    <xf numFmtId="0" fontId="40" fillId="23" borderId="1" xfId="12" applyFont="1" applyFill="1" applyBorder="1"/>
    <xf numFmtId="0" fontId="38" fillId="23" borderId="1" xfId="12" applyFont="1" applyFill="1" applyBorder="1"/>
    <xf numFmtId="0" fontId="35" fillId="25" borderId="3" xfId="12" applyFont="1" applyFill="1" applyBorder="1"/>
    <xf numFmtId="0" fontId="38" fillId="13" borderId="3" xfId="12" applyFont="1" applyFill="1" applyBorder="1"/>
    <xf numFmtId="0" fontId="63" fillId="6" borderId="1" xfId="12" applyFont="1" applyFill="1" applyBorder="1" applyAlignment="1">
      <alignment horizontal="center"/>
    </xf>
    <xf numFmtId="0" fontId="63" fillId="14" borderId="1" xfId="12" applyFont="1" applyFill="1" applyBorder="1"/>
    <xf numFmtId="0" fontId="63" fillId="23" borderId="1" xfId="12" applyFont="1" applyFill="1" applyBorder="1"/>
    <xf numFmtId="0" fontId="46" fillId="22" borderId="1" xfId="2" applyFont="1" applyFill="1" applyBorder="1"/>
    <xf numFmtId="0" fontId="56" fillId="0" borderId="1" xfId="8" applyFont="1" applyFill="1" applyBorder="1"/>
    <xf numFmtId="0" fontId="61" fillId="0" borderId="1" xfId="8" applyFont="1" applyFill="1" applyBorder="1"/>
    <xf numFmtId="0" fontId="80" fillId="0" borderId="1" xfId="8" applyFont="1" applyFill="1" applyBorder="1"/>
    <xf numFmtId="0" fontId="44" fillId="0" borderId="1" xfId="8" applyFont="1" applyFill="1" applyBorder="1"/>
    <xf numFmtId="0" fontId="44" fillId="23" borderId="1" xfId="8" applyFont="1" applyFill="1" applyBorder="1"/>
    <xf numFmtId="0" fontId="43" fillId="23" borderId="1" xfId="8" applyFont="1" applyFill="1" applyBorder="1"/>
    <xf numFmtId="0" fontId="81" fillId="0" borderId="1" xfId="8" applyFont="1" applyFill="1" applyBorder="1"/>
    <xf numFmtId="0" fontId="88" fillId="0" borderId="0" xfId="0" applyFont="1" applyFill="1" applyBorder="1" applyAlignment="1">
      <alignment horizontal="center"/>
    </xf>
    <xf numFmtId="0" fontId="44" fillId="0" borderId="1" xfId="8" applyFont="1" applyFill="1" applyBorder="1" applyAlignment="1"/>
    <xf numFmtId="0" fontId="44" fillId="0" borderId="1" xfId="8" applyFont="1" applyBorder="1"/>
    <xf numFmtId="0" fontId="47" fillId="6" borderId="0" xfId="0" applyFont="1" applyFill="1" applyBorder="1"/>
    <xf numFmtId="0" fontId="43" fillId="6" borderId="0" xfId="0" applyFont="1" applyFill="1" applyBorder="1"/>
    <xf numFmtId="0" fontId="46" fillId="23" borderId="1" xfId="2" applyFont="1" applyFill="1" applyBorder="1"/>
    <xf numFmtId="0" fontId="89" fillId="0" borderId="0" xfId="0" applyFont="1"/>
    <xf numFmtId="0" fontId="41" fillId="7" borderId="1" xfId="0" applyFont="1" applyFill="1" applyBorder="1"/>
    <xf numFmtId="0" fontId="90" fillId="0" borderId="0" xfId="0" applyFont="1"/>
    <xf numFmtId="0" fontId="41" fillId="7" borderId="42" xfId="0" applyFont="1" applyFill="1" applyBorder="1"/>
    <xf numFmtId="0" fontId="89" fillId="0" borderId="0" xfId="0" applyFont="1" applyFill="1" applyBorder="1"/>
    <xf numFmtId="0" fontId="67" fillId="10" borderId="53" xfId="0" applyFont="1" applyFill="1" applyBorder="1" applyAlignment="1">
      <alignment vertical="center"/>
    </xf>
    <xf numFmtId="0" fontId="67" fillId="10" borderId="55" xfId="0" applyFont="1" applyFill="1" applyBorder="1" applyAlignment="1">
      <alignment vertical="center"/>
    </xf>
    <xf numFmtId="0" fontId="67" fillId="10" borderId="6" xfId="0" applyFont="1" applyFill="1" applyBorder="1" applyAlignment="1">
      <alignment horizontal="right" vertical="center"/>
    </xf>
    <xf numFmtId="0" fontId="67" fillId="10" borderId="1" xfId="0" applyFont="1" applyFill="1" applyBorder="1" applyAlignment="1">
      <alignment horizontal="right" vertical="center"/>
    </xf>
    <xf numFmtId="0" fontId="38" fillId="10" borderId="1" xfId="0" applyFont="1" applyFill="1" applyBorder="1"/>
    <xf numFmtId="0" fontId="40" fillId="10" borderId="1" xfId="0" applyFont="1" applyFill="1" applyBorder="1"/>
    <xf numFmtId="0" fontId="38" fillId="10" borderId="9" xfId="0" applyFont="1" applyFill="1" applyBorder="1"/>
    <xf numFmtId="0" fontId="38" fillId="13" borderId="1" xfId="11" applyFont="1" applyFill="1" applyBorder="1"/>
    <xf numFmtId="0" fontId="40" fillId="13" borderId="1" xfId="11" applyFont="1" applyFill="1" applyBorder="1"/>
    <xf numFmtId="0" fontId="38" fillId="2" borderId="1" xfId="0" applyFont="1" applyFill="1" applyBorder="1"/>
    <xf numFmtId="0" fontId="43" fillId="0" borderId="1" xfId="8" applyFont="1" applyBorder="1" applyAlignment="1"/>
    <xf numFmtId="0" fontId="47" fillId="23" borderId="7" xfId="0" applyFont="1" applyFill="1" applyBorder="1" applyAlignment="1"/>
    <xf numFmtId="0" fontId="47" fillId="23" borderId="3" xfId="0" applyFont="1" applyFill="1" applyBorder="1" applyAlignment="1"/>
    <xf numFmtId="0" fontId="38" fillId="23" borderId="7" xfId="0" applyFont="1" applyFill="1" applyBorder="1" applyAlignment="1"/>
    <xf numFmtId="0" fontId="38" fillId="23" borderId="3" xfId="0" applyFont="1" applyFill="1" applyBorder="1" applyAlignment="1"/>
    <xf numFmtId="0" fontId="43" fillId="13" borderId="7" xfId="8" applyFont="1" applyFill="1" applyBorder="1" applyAlignment="1"/>
    <xf numFmtId="0" fontId="43" fillId="13" borderId="3" xfId="8" applyFont="1" applyFill="1" applyBorder="1" applyAlignment="1"/>
    <xf numFmtId="0" fontId="43" fillId="13" borderId="7" xfId="2" applyFont="1" applyFill="1" applyBorder="1" applyAlignment="1"/>
    <xf numFmtId="0" fontId="43" fillId="13" borderId="3" xfId="2" applyFont="1" applyFill="1" applyBorder="1" applyAlignment="1"/>
    <xf numFmtId="0" fontId="40" fillId="0" borderId="0" xfId="0" applyFont="1" applyAlignment="1">
      <alignment horizontal="left"/>
    </xf>
    <xf numFmtId="0" fontId="36" fillId="6" borderId="0" xfId="4" applyFont="1" applyFill="1" applyBorder="1" applyAlignment="1">
      <alignment horizontal="center"/>
    </xf>
    <xf numFmtId="0" fontId="40" fillId="6" borderId="0" xfId="4" applyFont="1" applyFill="1" applyBorder="1" applyAlignment="1"/>
    <xf numFmtId="0" fontId="40" fillId="0" borderId="0" xfId="4" applyFont="1"/>
    <xf numFmtId="0" fontId="46" fillId="6" borderId="11" xfId="12" applyFont="1" applyFill="1" applyBorder="1"/>
    <xf numFmtId="0" fontId="40" fillId="6" borderId="1" xfId="12" applyFont="1" applyFill="1" applyBorder="1"/>
    <xf numFmtId="0" fontId="40" fillId="0" borderId="0" xfId="13" applyFont="1"/>
    <xf numFmtId="0" fontId="91" fillId="0" borderId="1" xfId="13" applyFont="1" applyFill="1" applyBorder="1" applyAlignment="1"/>
    <xf numFmtId="0" fontId="35" fillId="0" borderId="0" xfId="13" applyFont="1" applyBorder="1"/>
    <xf numFmtId="0" fontId="44" fillId="10" borderId="1" xfId="13" applyFont="1" applyFill="1" applyBorder="1" applyAlignment="1"/>
    <xf numFmtId="0" fontId="61" fillId="23" borderId="1" xfId="13" applyFont="1" applyFill="1" applyBorder="1" applyAlignment="1"/>
    <xf numFmtId="0" fontId="43" fillId="23" borderId="1" xfId="13" applyFont="1" applyFill="1" applyBorder="1" applyAlignment="1"/>
    <xf numFmtId="0" fontId="42" fillId="6" borderId="0" xfId="4" applyFont="1" applyFill="1" applyBorder="1" applyAlignment="1">
      <alignment horizontal="center"/>
    </xf>
    <xf numFmtId="0" fontId="44" fillId="13" borderId="1" xfId="13" applyFont="1" applyFill="1" applyBorder="1" applyAlignment="1"/>
    <xf numFmtId="0" fontId="56" fillId="0" borderId="1" xfId="3" applyFont="1" applyFill="1" applyBorder="1" applyAlignment="1">
      <alignment wrapText="1"/>
    </xf>
    <xf numFmtId="0" fontId="92" fillId="11" borderId="47" xfId="0" applyFont="1" applyFill="1" applyBorder="1" applyAlignment="1">
      <alignment horizontal="centerContinuous"/>
    </xf>
    <xf numFmtId="0" fontId="92" fillId="11" borderId="48" xfId="0" applyFont="1" applyFill="1" applyBorder="1" applyAlignment="1">
      <alignment horizontal="centerContinuous"/>
    </xf>
    <xf numFmtId="0" fontId="92" fillId="11" borderId="49" xfId="0" applyFont="1" applyFill="1" applyBorder="1" applyAlignment="1">
      <alignment horizontal="centerContinuous"/>
    </xf>
    <xf numFmtId="0" fontId="92" fillId="11" borderId="47" xfId="2" applyFont="1" applyFill="1" applyBorder="1" applyAlignment="1">
      <alignment horizontal="centerContinuous"/>
    </xf>
    <xf numFmtId="0" fontId="92" fillId="11" borderId="48" xfId="2" applyFont="1" applyFill="1" applyBorder="1" applyAlignment="1">
      <alignment horizontal="centerContinuous"/>
    </xf>
    <xf numFmtId="0" fontId="94" fillId="11" borderId="48" xfId="2" applyFont="1" applyFill="1" applyBorder="1" applyAlignment="1">
      <alignment horizontal="centerContinuous"/>
    </xf>
    <xf numFmtId="0" fontId="93" fillId="11" borderId="48" xfId="0" applyFont="1" applyFill="1" applyBorder="1" applyAlignment="1">
      <alignment horizontal="centerContinuous"/>
    </xf>
    <xf numFmtId="0" fontId="93" fillId="11" borderId="49" xfId="0" applyFont="1" applyFill="1" applyBorder="1" applyAlignment="1">
      <alignment horizontal="centerContinuous"/>
    </xf>
    <xf numFmtId="0" fontId="93" fillId="11" borderId="48" xfId="2" applyFont="1" applyFill="1" applyBorder="1" applyAlignment="1">
      <alignment horizontal="centerContinuous"/>
    </xf>
    <xf numFmtId="0" fontId="92" fillId="11" borderId="47" xfId="13" applyFont="1" applyFill="1" applyBorder="1" applyAlignment="1">
      <alignment horizontal="centerContinuous"/>
    </xf>
    <xf numFmtId="0" fontId="92" fillId="11" borderId="48" xfId="13" applyFont="1" applyFill="1" applyBorder="1" applyAlignment="1">
      <alignment horizontal="centerContinuous"/>
    </xf>
    <xf numFmtId="0" fontId="92" fillId="11" borderId="49" xfId="13" applyFont="1" applyFill="1" applyBorder="1" applyAlignment="1">
      <alignment horizontal="centerContinuous"/>
    </xf>
    <xf numFmtId="0" fontId="92" fillId="11" borderId="45" xfId="13" applyFont="1" applyFill="1" applyBorder="1" applyAlignment="1">
      <alignment horizontal="centerContinuous"/>
    </xf>
    <xf numFmtId="0" fontId="92" fillId="11" borderId="41" xfId="13" applyFont="1" applyFill="1" applyBorder="1" applyAlignment="1">
      <alignment horizontal="centerContinuous"/>
    </xf>
    <xf numFmtId="0" fontId="92" fillId="11" borderId="50" xfId="13" applyFont="1" applyFill="1" applyBorder="1" applyAlignment="1">
      <alignment horizontal="centerContinuous"/>
    </xf>
    <xf numFmtId="0" fontId="92" fillId="11" borderId="51" xfId="11" applyFont="1" applyFill="1" applyBorder="1" applyAlignment="1">
      <alignment horizontal="center"/>
    </xf>
    <xf numFmtId="0" fontId="92" fillId="11" borderId="0" xfId="11" applyFont="1" applyFill="1" applyBorder="1" applyAlignment="1">
      <alignment horizontal="center"/>
    </xf>
    <xf numFmtId="0" fontId="92" fillId="11" borderId="18" xfId="11" applyFont="1" applyFill="1" applyBorder="1" applyAlignment="1">
      <alignment horizontal="center"/>
    </xf>
    <xf numFmtId="0" fontId="80" fillId="0" borderId="1" xfId="8" applyFont="1" applyFill="1" applyBorder="1" applyAlignment="1">
      <alignment horizontal="center"/>
    </xf>
    <xf numFmtId="0" fontId="80" fillId="0" borderId="1" xfId="0" applyFont="1" applyFill="1" applyBorder="1" applyAlignment="1">
      <alignment horizontal="center"/>
    </xf>
    <xf numFmtId="0" fontId="47" fillId="6" borderId="1" xfId="5" applyFont="1" applyFill="1" applyBorder="1" applyAlignment="1"/>
    <xf numFmtId="0" fontId="44" fillId="10" borderId="1" xfId="5" applyFont="1" applyFill="1" applyBorder="1" applyAlignment="1"/>
    <xf numFmtId="0" fontId="81" fillId="0" borderId="1" xfId="8" applyFont="1" applyFill="1" applyBorder="1" applyAlignment="1">
      <alignment horizontal="right"/>
    </xf>
    <xf numFmtId="0" fontId="67" fillId="10" borderId="11" xfId="0" applyFont="1" applyFill="1" applyBorder="1" applyAlignment="1">
      <alignment horizontal="right" vertical="center"/>
    </xf>
    <xf numFmtId="0" fontId="65" fillId="6" borderId="11" xfId="0" applyFont="1" applyFill="1" applyBorder="1" applyAlignment="1">
      <alignment horizontal="right" vertical="center"/>
    </xf>
    <xf numFmtId="0" fontId="65" fillId="6" borderId="1" xfId="0" applyFont="1" applyFill="1" applyBorder="1" applyAlignment="1">
      <alignment vertical="center"/>
    </xf>
    <xf numFmtId="0" fontId="80" fillId="0" borderId="1" xfId="8" applyFont="1" applyFill="1" applyBorder="1" applyAlignment="1">
      <alignment horizontal="center"/>
    </xf>
    <xf numFmtId="0" fontId="47" fillId="0" borderId="1" xfId="0" applyFont="1" applyBorder="1"/>
    <xf numFmtId="0" fontId="43" fillId="21" borderId="1" xfId="10" applyFont="1" applyFill="1" applyBorder="1" applyAlignment="1"/>
    <xf numFmtId="0" fontId="65" fillId="6" borderId="7" xfId="0" applyFont="1" applyFill="1" applyBorder="1"/>
    <xf numFmtId="0" fontId="95" fillId="6" borderId="36" xfId="11" applyFont="1" applyFill="1" applyBorder="1"/>
    <xf numFmtId="0" fontId="65" fillId="6" borderId="24" xfId="0" applyFont="1" applyFill="1" applyBorder="1"/>
    <xf numFmtId="0" fontId="65" fillId="6" borderId="53" xfId="0" applyFont="1" applyFill="1" applyBorder="1"/>
    <xf numFmtId="0" fontId="65" fillId="6" borderId="55" xfId="0" applyFont="1" applyFill="1" applyBorder="1"/>
    <xf numFmtId="0" fontId="65" fillId="6" borderId="4" xfId="0" applyFont="1" applyFill="1" applyBorder="1" applyAlignment="1">
      <alignment vertical="center"/>
    </xf>
    <xf numFmtId="0" fontId="65" fillId="6" borderId="28" xfId="0" applyFont="1" applyFill="1" applyBorder="1"/>
    <xf numFmtId="0" fontId="65" fillId="6" borderId="39" xfId="0" applyFont="1" applyFill="1" applyBorder="1"/>
    <xf numFmtId="0" fontId="43" fillId="9" borderId="1" xfId="7" applyFont="1" applyFill="1" applyBorder="1" applyAlignment="1">
      <alignment wrapText="1"/>
    </xf>
    <xf numFmtId="49" fontId="92" fillId="11" borderId="0" xfId="4" applyNumberFormat="1" applyFont="1" applyFill="1" applyBorder="1" applyAlignment="1">
      <alignment horizontal="center"/>
    </xf>
    <xf numFmtId="0" fontId="0" fillId="0" borderId="1" xfId="0" applyBorder="1"/>
    <xf numFmtId="0" fontId="92" fillId="11" borderId="0" xfId="4" applyFont="1" applyFill="1" applyBorder="1" applyAlignment="1">
      <alignment horizontal="center"/>
    </xf>
    <xf numFmtId="0" fontId="44" fillId="16" borderId="1" xfId="5" applyFont="1" applyFill="1" applyBorder="1" applyAlignment="1"/>
    <xf numFmtId="0" fontId="51" fillId="0" borderId="0" xfId="0" applyFont="1" applyAlignment="1">
      <alignment horizontal="left"/>
    </xf>
    <xf numFmtId="0" fontId="43" fillId="6" borderId="0" xfId="4" applyFont="1" applyFill="1"/>
    <xf numFmtId="0" fontId="43" fillId="6" borderId="0" xfId="5" applyFont="1" applyFill="1" applyBorder="1" applyAlignment="1"/>
    <xf numFmtId="0" fontId="57" fillId="6" borderId="0" xfId="4" applyFont="1" applyFill="1" applyBorder="1" applyAlignment="1"/>
    <xf numFmtId="0" fontId="43" fillId="0" borderId="1" xfId="4" applyFont="1" applyBorder="1"/>
    <xf numFmtId="0" fontId="43" fillId="10" borderId="1" xfId="4" applyFont="1" applyFill="1" applyBorder="1" applyAlignment="1">
      <alignment horizontal="center" wrapText="1"/>
    </xf>
    <xf numFmtId="0" fontId="43" fillId="0" borderId="1" xfId="7" applyFont="1" applyBorder="1" applyAlignment="1">
      <alignment wrapText="1"/>
    </xf>
    <xf numFmtId="0" fontId="46" fillId="0" borderId="1" xfId="4" applyFont="1" applyBorder="1"/>
    <xf numFmtId="0" fontId="46" fillId="0" borderId="1" xfId="7" applyFont="1" applyBorder="1"/>
    <xf numFmtId="0" fontId="47" fillId="10" borderId="1" xfId="4" applyFont="1" applyFill="1" applyBorder="1"/>
    <xf numFmtId="0" fontId="47" fillId="10" borderId="1" xfId="7" applyFont="1" applyFill="1" applyBorder="1"/>
    <xf numFmtId="0" fontId="47" fillId="6" borderId="1" xfId="7" applyFont="1" applyFill="1" applyBorder="1"/>
    <xf numFmtId="0" fontId="46" fillId="0" borderId="1" xfId="10" applyFont="1" applyBorder="1"/>
    <xf numFmtId="0" fontId="46" fillId="0" borderId="1" xfId="5" applyFont="1" applyBorder="1"/>
    <xf numFmtId="0" fontId="43" fillId="13" borderId="1" xfId="4" applyFont="1" applyFill="1" applyBorder="1"/>
    <xf numFmtId="0" fontId="47" fillId="7" borderId="1" xfId="7" applyFont="1" applyFill="1" applyBorder="1"/>
    <xf numFmtId="0" fontId="47" fillId="0" borderId="1" xfId="7" applyFont="1" applyBorder="1"/>
    <xf numFmtId="0" fontId="43" fillId="17" borderId="1" xfId="4" applyFont="1" applyFill="1" applyBorder="1"/>
    <xf numFmtId="0" fontId="43" fillId="10" borderId="1" xfId="4" applyFont="1" applyFill="1" applyBorder="1"/>
    <xf numFmtId="0" fontId="43" fillId="17" borderId="1" xfId="7" applyFont="1" applyFill="1" applyBorder="1"/>
    <xf numFmtId="0" fontId="43" fillId="4" borderId="1" xfId="7" applyFont="1" applyFill="1" applyBorder="1"/>
    <xf numFmtId="0" fontId="43" fillId="9" borderId="1" xfId="7" applyFont="1" applyFill="1" applyBorder="1"/>
    <xf numFmtId="0" fontId="43" fillId="6" borderId="1" xfId="4" applyFont="1" applyFill="1" applyBorder="1"/>
    <xf numFmtId="0" fontId="43" fillId="9" borderId="1" xfId="4" applyFont="1" applyFill="1" applyBorder="1"/>
    <xf numFmtId="0" fontId="43" fillId="7" borderId="1" xfId="4" applyFont="1" applyFill="1" applyBorder="1"/>
    <xf numFmtId="0" fontId="38" fillId="0" borderId="1" xfId="7" applyFont="1" applyBorder="1"/>
    <xf numFmtId="0" fontId="43" fillId="10" borderId="1" xfId="7" applyFont="1" applyFill="1" applyBorder="1"/>
    <xf numFmtId="0" fontId="43" fillId="0" borderId="1" xfId="7" applyFont="1" applyBorder="1"/>
    <xf numFmtId="0" fontId="46" fillId="6" borderId="1" xfId="7" applyFont="1" applyFill="1" applyBorder="1"/>
    <xf numFmtId="0" fontId="47" fillId="13" borderId="1" xfId="7" applyFont="1" applyFill="1" applyBorder="1"/>
    <xf numFmtId="0" fontId="43" fillId="7" borderId="1" xfId="7" applyFont="1" applyFill="1" applyBorder="1"/>
    <xf numFmtId="0" fontId="46" fillId="6" borderId="1" xfId="10" applyFont="1" applyFill="1" applyBorder="1"/>
    <xf numFmtId="0" fontId="43" fillId="10" borderId="1" xfId="10" applyFont="1" applyFill="1" applyBorder="1"/>
    <xf numFmtId="0" fontId="43" fillId="0" borderId="1" xfId="10" applyFont="1" applyBorder="1"/>
    <xf numFmtId="0" fontId="43" fillId="6" borderId="1" xfId="10" applyFont="1" applyFill="1" applyBorder="1"/>
    <xf numFmtId="0" fontId="47" fillId="23" borderId="1" xfId="10" applyFont="1" applyFill="1" applyBorder="1"/>
    <xf numFmtId="0" fontId="43" fillId="23" borderId="1" xfId="10" applyFont="1" applyFill="1" applyBorder="1"/>
    <xf numFmtId="0" fontId="47" fillId="0" borderId="1" xfId="10" applyFont="1" applyBorder="1"/>
    <xf numFmtId="0" fontId="46" fillId="21" borderId="1" xfId="10" applyFont="1" applyFill="1" applyBorder="1"/>
    <xf numFmtId="0" fontId="43" fillId="21" borderId="1" xfId="10" applyFont="1" applyFill="1" applyBorder="1"/>
    <xf numFmtId="0" fontId="78" fillId="0" borderId="1" xfId="6" applyFont="1" applyBorder="1" applyAlignment="1">
      <alignment horizontal="right" wrapText="1"/>
    </xf>
    <xf numFmtId="0" fontId="47" fillId="13" borderId="1" xfId="10" applyFont="1" applyFill="1" applyBorder="1"/>
    <xf numFmtId="0" fontId="43" fillId="7" borderId="1" xfId="10" applyFont="1" applyFill="1" applyBorder="1"/>
    <xf numFmtId="0" fontId="46" fillId="6" borderId="1" xfId="5" applyFont="1" applyFill="1" applyBorder="1"/>
    <xf numFmtId="0" fontId="43" fillId="10" borderId="1" xfId="5" applyFont="1" applyFill="1" applyBorder="1"/>
    <xf numFmtId="0" fontId="43" fillId="0" borderId="1" xfId="5" applyFont="1" applyBorder="1"/>
    <xf numFmtId="0" fontId="47" fillId="13" borderId="1" xfId="5" applyFont="1" applyFill="1" applyBorder="1"/>
    <xf numFmtId="0" fontId="43" fillId="7" borderId="1" xfId="5" applyFont="1" applyFill="1" applyBorder="1"/>
    <xf numFmtId="0" fontId="40" fillId="6" borderId="0" xfId="0" applyFont="1" applyFill="1" applyAlignment="1">
      <alignment horizontal="left"/>
    </xf>
    <xf numFmtId="0" fontId="47" fillId="6" borderId="1" xfId="5" applyFont="1" applyFill="1" applyBorder="1"/>
    <xf numFmtId="0" fontId="43" fillId="6" borderId="1" xfId="5" applyFont="1" applyFill="1" applyBorder="1"/>
    <xf numFmtId="0" fontId="35" fillId="0" borderId="0" xfId="0" applyFont="1" applyAlignment="1">
      <alignment horizontal="left"/>
    </xf>
    <xf numFmtId="0" fontId="43" fillId="13" borderId="1" xfId="5" applyFont="1" applyFill="1" applyBorder="1"/>
    <xf numFmtId="0" fontId="43" fillId="2" borderId="1" xfId="5" applyFont="1" applyFill="1" applyBorder="1"/>
    <xf numFmtId="0" fontId="43" fillId="4" borderId="1" xfId="7" applyFont="1" applyFill="1" applyBorder="1" applyAlignment="1">
      <alignment wrapText="1"/>
    </xf>
    <xf numFmtId="0" fontId="43" fillId="6" borderId="1" xfId="7" applyFont="1" applyFill="1" applyBorder="1"/>
    <xf numFmtId="0" fontId="43" fillId="13" borderId="1" xfId="7" applyFont="1" applyFill="1" applyBorder="1"/>
    <xf numFmtId="0" fontId="38" fillId="17" borderId="1" xfId="7" applyFont="1" applyFill="1" applyBorder="1"/>
    <xf numFmtId="0" fontId="43" fillId="13" borderId="1" xfId="7" applyFont="1" applyFill="1" applyBorder="1" applyAlignment="1">
      <alignment horizontal="left"/>
    </xf>
    <xf numFmtId="0" fontId="47" fillId="6" borderId="1" xfId="10" applyFont="1" applyFill="1" applyBorder="1"/>
    <xf numFmtId="0" fontId="43" fillId="13" borderId="1" xfId="10" applyFont="1" applyFill="1" applyBorder="1"/>
    <xf numFmtId="0" fontId="76" fillId="6" borderId="1" xfId="0" applyFont="1" applyFill="1" applyBorder="1"/>
    <xf numFmtId="0" fontId="67" fillId="6" borderId="11" xfId="0" applyFont="1" applyFill="1" applyBorder="1"/>
    <xf numFmtId="0" fontId="67" fillId="6" borderId="11" xfId="0" applyFont="1" applyFill="1" applyBorder="1" applyAlignment="1">
      <alignment horizontal="right" vertical="center"/>
    </xf>
    <xf numFmtId="0" fontId="67" fillId="6" borderId="1" xfId="0" applyFont="1" applyFill="1" applyBorder="1" applyAlignment="1">
      <alignment horizontal="right" vertical="center"/>
    </xf>
    <xf numFmtId="0" fontId="67" fillId="6" borderId="53" xfId="0" applyFont="1" applyFill="1" applyBorder="1" applyAlignment="1">
      <alignment vertical="center"/>
    </xf>
    <xf numFmtId="0" fontId="67" fillId="6" borderId="55" xfId="0" applyFont="1" applyFill="1" applyBorder="1" applyAlignment="1">
      <alignment vertical="center"/>
    </xf>
    <xf numFmtId="0" fontId="67" fillId="6" borderId="6" xfId="0" applyFont="1" applyFill="1" applyBorder="1" applyAlignment="1">
      <alignment horizontal="right" vertical="center"/>
    </xf>
    <xf numFmtId="0" fontId="38" fillId="6" borderId="9" xfId="0" applyFont="1" applyFill="1" applyBorder="1"/>
    <xf numFmtId="0" fontId="47" fillId="0" borderId="1" xfId="2" applyFont="1" applyBorder="1"/>
    <xf numFmtId="0" fontId="47" fillId="0" borderId="3" xfId="2" applyFont="1" applyBorder="1"/>
    <xf numFmtId="0" fontId="47" fillId="0" borderId="7" xfId="8" applyFont="1" applyBorder="1"/>
    <xf numFmtId="0" fontId="47" fillId="0" borderId="4" xfId="8" applyFont="1" applyBorder="1"/>
    <xf numFmtId="0" fontId="56" fillId="0" borderId="1" xfId="8" applyFont="1" applyBorder="1"/>
    <xf numFmtId="0" fontId="47" fillId="0" borderId="1" xfId="12" applyFont="1" applyBorder="1"/>
    <xf numFmtId="0" fontId="47" fillId="0" borderId="36" xfId="2" applyFont="1" applyBorder="1"/>
    <xf numFmtId="0" fontId="47" fillId="0" borderId="37" xfId="2" applyFont="1" applyBorder="1"/>
    <xf numFmtId="0" fontId="47" fillId="0" borderId="36" xfId="8" applyFont="1" applyBorder="1"/>
    <xf numFmtId="0" fontId="47" fillId="0" borderId="36" xfId="12" applyFont="1" applyBorder="1"/>
    <xf numFmtId="0" fontId="46" fillId="0" borderId="11" xfId="2" applyFont="1" applyBorder="1"/>
    <xf numFmtId="0" fontId="46" fillId="0" borderId="5" xfId="2" applyFont="1" applyBorder="1"/>
    <xf numFmtId="0" fontId="47" fillId="0" borderId="10" xfId="12" applyFont="1" applyBorder="1"/>
    <xf numFmtId="0" fontId="47" fillId="0" borderId="38" xfId="2" applyFont="1" applyBorder="1"/>
    <xf numFmtId="0" fontId="43" fillId="13" borderId="23" xfId="8" applyFont="1" applyFill="1" applyBorder="1"/>
    <xf numFmtId="0" fontId="40" fillId="0" borderId="0" xfId="12" applyFont="1"/>
    <xf numFmtId="0" fontId="47" fillId="0" borderId="4" xfId="2" applyFont="1" applyBorder="1"/>
    <xf numFmtId="0" fontId="56" fillId="0" borderId="3" xfId="2" applyFont="1" applyBorder="1"/>
    <xf numFmtId="0" fontId="46" fillId="0" borderId="9" xfId="12" applyFont="1" applyBorder="1"/>
    <xf numFmtId="0" fontId="47" fillId="0" borderId="9" xfId="12" applyFont="1" applyBorder="1" applyAlignment="1">
      <alignment horizontal="right"/>
    </xf>
    <xf numFmtId="0" fontId="63" fillId="6" borderId="1" xfId="0" applyFont="1" applyFill="1" applyBorder="1"/>
    <xf numFmtId="0" fontId="43" fillId="27" borderId="1" xfId="10" applyFont="1" applyFill="1" applyBorder="1"/>
    <xf numFmtId="0" fontId="38" fillId="23" borderId="1" xfId="0" applyFont="1" applyFill="1" applyBorder="1"/>
    <xf numFmtId="0" fontId="1" fillId="6" borderId="0" xfId="0" applyFont="1" applyFill="1"/>
    <xf numFmtId="0" fontId="11" fillId="6" borderId="0" xfId="1" applyFont="1" applyFill="1" applyBorder="1" applyAlignment="1">
      <alignment horizontal="left" wrapText="1"/>
    </xf>
    <xf numFmtId="0" fontId="11" fillId="6" borderId="0" xfId="1" applyFont="1" applyFill="1" applyBorder="1" applyAlignment="1">
      <alignment horizontal="right" wrapText="1"/>
    </xf>
    <xf numFmtId="0" fontId="1" fillId="6" borderId="0" xfId="0" applyFont="1" applyFill="1" applyBorder="1"/>
    <xf numFmtId="0" fontId="80" fillId="23" borderId="1" xfId="8" applyFont="1" applyFill="1" applyBorder="1" applyAlignment="1">
      <alignment horizontal="center"/>
    </xf>
    <xf numFmtId="0" fontId="80" fillId="23" borderId="1" xfId="8" applyFont="1" applyFill="1" applyBorder="1" applyAlignment="1">
      <alignment horizontal="right"/>
    </xf>
    <xf numFmtId="0" fontId="80" fillId="0" borderId="11" xfId="0" applyFont="1" applyBorder="1"/>
    <xf numFmtId="0" fontId="46" fillId="0" borderId="11" xfId="0" applyFont="1" applyBorder="1"/>
    <xf numFmtId="0" fontId="43" fillId="13" borderId="2" xfId="8" applyFont="1" applyFill="1" applyBorder="1"/>
    <xf numFmtId="0" fontId="43" fillId="13" borderId="64" xfId="8" applyFont="1" applyFill="1" applyBorder="1"/>
    <xf numFmtId="0" fontId="43" fillId="13" borderId="21" xfId="8" applyFont="1" applyFill="1" applyBorder="1"/>
    <xf numFmtId="0" fontId="43" fillId="2" borderId="35" xfId="8" applyFont="1" applyFill="1" applyBorder="1"/>
    <xf numFmtId="3" fontId="64" fillId="7" borderId="1" xfId="0" applyNumberFormat="1" applyFont="1" applyFill="1" applyBorder="1" applyAlignment="1"/>
    <xf numFmtId="0" fontId="1" fillId="0" borderId="0" xfId="0" applyFont="1" applyFill="1"/>
    <xf numFmtId="0" fontId="38" fillId="10" borderId="1" xfId="0" applyFont="1" applyFill="1" applyBorder="1" applyAlignment="1">
      <alignment vertical="center"/>
    </xf>
    <xf numFmtId="0" fontId="43" fillId="19" borderId="1" xfId="7" applyFont="1" applyFill="1" applyBorder="1" applyAlignment="1">
      <alignment wrapText="1"/>
    </xf>
    <xf numFmtId="0" fontId="43" fillId="19" borderId="1" xfId="7" applyFont="1" applyFill="1" applyBorder="1" applyAlignment="1"/>
    <xf numFmtId="0" fontId="43" fillId="19" borderId="1" xfId="5" applyFont="1" applyFill="1" applyBorder="1" applyAlignment="1"/>
    <xf numFmtId="1" fontId="43" fillId="23" borderId="1" xfId="0" applyNumberFormat="1" applyFont="1" applyFill="1" applyBorder="1" applyAlignment="1">
      <alignment vertical="center"/>
    </xf>
    <xf numFmtId="0" fontId="43" fillId="27" borderId="1" xfId="7" applyFont="1" applyFill="1" applyBorder="1" applyAlignment="1"/>
    <xf numFmtId="0" fontId="43" fillId="27" borderId="1" xfId="10" applyFont="1" applyFill="1" applyBorder="1" applyAlignment="1"/>
    <xf numFmtId="0" fontId="47" fillId="6" borderId="1" xfId="10" applyFont="1" applyFill="1" applyBorder="1" applyAlignment="1"/>
    <xf numFmtId="0" fontId="43" fillId="6" borderId="1" xfId="7" applyFont="1" applyFill="1" applyBorder="1" applyAlignment="1"/>
    <xf numFmtId="0" fontId="46" fillId="6" borderId="0" xfId="5" applyFont="1" applyFill="1" applyBorder="1"/>
    <xf numFmtId="0" fontId="40" fillId="0" borderId="1" xfId="0" applyFont="1" applyBorder="1" applyAlignment="1">
      <alignment horizontal="left"/>
    </xf>
    <xf numFmtId="0" fontId="51" fillId="0" borderId="0" xfId="0" applyFont="1" applyBorder="1" applyAlignment="1">
      <alignment horizontal="left"/>
    </xf>
    <xf numFmtId="0" fontId="38" fillId="0" borderId="1" xfId="0" applyFont="1" applyBorder="1" applyAlignment="1">
      <alignment horizontal="center"/>
    </xf>
    <xf numFmtId="0" fontId="40" fillId="0" borderId="0" xfId="0" applyFont="1" applyAlignment="1">
      <alignment horizontal="center" vertical="center"/>
    </xf>
    <xf numFmtId="0" fontId="50" fillId="0" borderId="0" xfId="0" applyFont="1" applyAlignment="1">
      <alignment horizontal="left" vertical="center"/>
    </xf>
    <xf numFmtId="0" fontId="12" fillId="0" borderId="0" xfId="12" applyFont="1"/>
    <xf numFmtId="0" fontId="14" fillId="0" borderId="0" xfId="12" applyFont="1"/>
    <xf numFmtId="0" fontId="13" fillId="0" borderId="0" xfId="12" applyFont="1"/>
    <xf numFmtId="0" fontId="51" fillId="0" borderId="0" xfId="12" applyFont="1"/>
    <xf numFmtId="0" fontId="52" fillId="0" borderId="0" xfId="12" applyFont="1"/>
    <xf numFmtId="0" fontId="46" fillId="0" borderId="0" xfId="12" applyFont="1"/>
    <xf numFmtId="0" fontId="38" fillId="6" borderId="0" xfId="14" applyFont="1" applyFill="1"/>
    <xf numFmtId="0" fontId="35" fillId="0" borderId="0" xfId="14" applyFont="1"/>
    <xf numFmtId="0" fontId="46" fillId="0" borderId="0" xfId="14" applyFont="1"/>
    <xf numFmtId="0" fontId="85" fillId="0" borderId="0" xfId="12" applyFont="1"/>
    <xf numFmtId="0" fontId="87" fillId="0" borderId="0" xfId="12" applyFont="1"/>
    <xf numFmtId="0" fontId="86" fillId="0" borderId="0" xfId="12" applyFont="1"/>
    <xf numFmtId="0" fontId="84" fillId="0" borderId="0" xfId="12" applyFont="1"/>
    <xf numFmtId="0" fontId="35" fillId="0" borderId="0" xfId="12" applyFont="1"/>
    <xf numFmtId="0" fontId="43" fillId="0" borderId="0" xfId="12" applyFont="1"/>
    <xf numFmtId="0" fontId="38" fillId="13" borderId="1" xfId="12" applyFont="1" applyFill="1" applyBorder="1"/>
    <xf numFmtId="0" fontId="43" fillId="13" borderId="1" xfId="12" applyFont="1" applyFill="1" applyBorder="1"/>
    <xf numFmtId="0" fontId="27" fillId="0" borderId="0" xfId="12" applyFont="1"/>
    <xf numFmtId="0" fontId="30" fillId="0" borderId="0" xfId="12" applyFont="1"/>
    <xf numFmtId="0" fontId="28" fillId="0" borderId="0" xfId="12" applyFont="1"/>
    <xf numFmtId="0" fontId="29" fillId="0" borderId="0" xfId="12" applyFont="1"/>
    <xf numFmtId="0" fontId="47" fillId="0" borderId="0" xfId="12" applyFont="1"/>
    <xf numFmtId="0" fontId="43" fillId="23" borderId="1" xfId="12" applyFont="1" applyFill="1" applyBorder="1"/>
    <xf numFmtId="0" fontId="47" fillId="23" borderId="1" xfId="12" applyFont="1" applyFill="1" applyBorder="1"/>
    <xf numFmtId="0" fontId="26" fillId="0" borderId="0" xfId="9" applyFont="1"/>
    <xf numFmtId="0" fontId="43" fillId="24" borderId="11" xfId="12" applyFont="1" applyFill="1" applyBorder="1"/>
    <xf numFmtId="0" fontId="46" fillId="0" borderId="1" xfId="12" applyFont="1" applyBorder="1"/>
    <xf numFmtId="0" fontId="43" fillId="0" borderId="1" xfId="12" applyFont="1" applyBorder="1"/>
    <xf numFmtId="0" fontId="1" fillId="0" borderId="0" xfId="9" applyFont="1"/>
    <xf numFmtId="0" fontId="43" fillId="6" borderId="7" xfId="12" applyFont="1" applyFill="1" applyBorder="1"/>
    <xf numFmtId="0" fontId="43" fillId="6" borderId="1" xfId="12" applyFont="1" applyFill="1" applyBorder="1"/>
    <xf numFmtId="0" fontId="80" fillId="14" borderId="53" xfId="12" applyFont="1" applyFill="1" applyBorder="1"/>
    <xf numFmtId="0" fontId="80" fillId="6" borderId="15" xfId="12" applyFont="1" applyFill="1" applyBorder="1"/>
    <xf numFmtId="0" fontId="43" fillId="24" borderId="14" xfId="12" applyFont="1" applyFill="1" applyBorder="1"/>
    <xf numFmtId="0" fontId="43" fillId="26" borderId="7" xfId="12" applyFont="1" applyFill="1" applyBorder="1"/>
    <xf numFmtId="0" fontId="47" fillId="13" borderId="1" xfId="12" applyFont="1" applyFill="1" applyBorder="1"/>
    <xf numFmtId="0" fontId="43" fillId="26" borderId="1" xfId="12" applyFont="1" applyFill="1" applyBorder="1"/>
    <xf numFmtId="0" fontId="38" fillId="0" borderId="0" xfId="12" applyFont="1"/>
    <xf numFmtId="0" fontId="63" fillId="23" borderId="9" xfId="12" applyFont="1" applyFill="1" applyBorder="1"/>
    <xf numFmtId="0" fontId="80" fillId="23" borderId="9" xfId="12" applyFont="1" applyFill="1" applyBorder="1"/>
    <xf numFmtId="0" fontId="43" fillId="23" borderId="9" xfId="12" applyFont="1" applyFill="1" applyBorder="1"/>
    <xf numFmtId="0" fontId="80" fillId="6" borderId="1" xfId="12" applyFont="1" applyFill="1" applyBorder="1"/>
    <xf numFmtId="0" fontId="43" fillId="24" borderId="1" xfId="12" applyFont="1" applyFill="1" applyBorder="1"/>
    <xf numFmtId="0" fontId="46" fillId="22" borderId="1" xfId="12" applyFont="1" applyFill="1" applyBorder="1"/>
    <xf numFmtId="0" fontId="46" fillId="6" borderId="1" xfId="12" applyFont="1" applyFill="1" applyBorder="1"/>
    <xf numFmtId="0" fontId="83" fillId="0" borderId="0" xfId="12" applyFont="1"/>
    <xf numFmtId="0" fontId="80" fillId="23" borderId="1" xfId="12" applyFont="1" applyFill="1" applyBorder="1"/>
    <xf numFmtId="0" fontId="38" fillId="0" borderId="1" xfId="12" applyFont="1" applyBorder="1"/>
    <xf numFmtId="0" fontId="47" fillId="6" borderId="1" xfId="12" applyFont="1" applyFill="1" applyBorder="1"/>
    <xf numFmtId="0" fontId="8" fillId="0" borderId="0" xfId="12" applyFont="1"/>
    <xf numFmtId="0" fontId="96" fillId="0" borderId="0" xfId="14"/>
    <xf numFmtId="0" fontId="44" fillId="0" borderId="0" xfId="12" applyFont="1"/>
    <xf numFmtId="0" fontId="39" fillId="0" borderId="0" xfId="12" applyFont="1"/>
    <xf numFmtId="0" fontId="83" fillId="0" borderId="0" xfId="3" applyFont="1"/>
    <xf numFmtId="0" fontId="26" fillId="0" borderId="0" xfId="14" applyFont="1"/>
    <xf numFmtId="0" fontId="26" fillId="0" borderId="0" xfId="12" applyFont="1"/>
    <xf numFmtId="0" fontId="26" fillId="0" borderId="0" xfId="3" applyFont="1"/>
    <xf numFmtId="0" fontId="46" fillId="0" borderId="1" xfId="14" applyFont="1" applyBorder="1"/>
    <xf numFmtId="0" fontId="6" fillId="0" borderId="0" xfId="12" applyFont="1"/>
    <xf numFmtId="0" fontId="46" fillId="0" borderId="0" xfId="12" applyFont="1" applyAlignment="1">
      <alignment horizontal="center"/>
    </xf>
    <xf numFmtId="0" fontId="21" fillId="0" borderId="0" xfId="12" applyFont="1"/>
    <xf numFmtId="0" fontId="23" fillId="0" borderId="0" xfId="12" applyFont="1"/>
    <xf numFmtId="0" fontId="22" fillId="0" borderId="0" xfId="12" applyFont="1"/>
    <xf numFmtId="0" fontId="60" fillId="0" borderId="0" xfId="12" applyFont="1"/>
    <xf numFmtId="0" fontId="36" fillId="0" borderId="0" xfId="12" applyFont="1" applyAlignment="1">
      <alignment horizontal="centerContinuous"/>
    </xf>
    <xf numFmtId="0" fontId="50" fillId="0" borderId="0" xfId="0" applyFont="1" applyAlignment="1">
      <alignment horizontal="left" vertical="center"/>
    </xf>
    <xf numFmtId="0" fontId="51" fillId="0" borderId="0" xfId="0" applyFont="1" applyBorder="1" applyAlignment="1">
      <alignment horizontal="left"/>
    </xf>
    <xf numFmtId="0" fontId="38" fillId="0" borderId="32" xfId="0" applyFont="1" applyBorder="1"/>
    <xf numFmtId="0" fontId="51" fillId="0" borderId="24" xfId="0" applyFont="1" applyBorder="1" applyAlignment="1">
      <alignment horizontal="left"/>
    </xf>
    <xf numFmtId="0" fontId="51" fillId="0" borderId="17" xfId="0" applyFont="1" applyBorder="1" applyAlignment="1">
      <alignment horizontal="left"/>
    </xf>
    <xf numFmtId="0" fontId="51" fillId="0" borderId="10" xfId="0" applyFont="1" applyBorder="1" applyAlignment="1">
      <alignment horizontal="left"/>
    </xf>
    <xf numFmtId="0" fontId="51" fillId="0" borderId="0" xfId="0" applyFont="1" applyBorder="1" applyAlignment="1"/>
    <xf numFmtId="1" fontId="51" fillId="6" borderId="0" xfId="0" applyNumberFormat="1" applyFont="1" applyFill="1" applyBorder="1" applyAlignment="1">
      <alignment vertical="center"/>
    </xf>
    <xf numFmtId="1" fontId="52" fillId="6" borderId="0" xfId="0" applyNumberFormat="1" applyFont="1" applyFill="1" applyBorder="1" applyAlignment="1">
      <alignment horizontal="center" vertical="center"/>
    </xf>
    <xf numFmtId="0" fontId="44" fillId="19" borderId="1" xfId="0" applyFont="1" applyFill="1" applyBorder="1"/>
    <xf numFmtId="1" fontId="44" fillId="19" borderId="1" xfId="0" applyNumberFormat="1" applyFont="1" applyFill="1" applyBorder="1" applyAlignment="1">
      <alignment vertical="center"/>
    </xf>
    <xf numFmtId="1" fontId="44" fillId="14" borderId="1" xfId="0" applyNumberFormat="1" applyFont="1" applyFill="1" applyBorder="1"/>
    <xf numFmtId="0" fontId="52" fillId="6" borderId="0" xfId="0" applyFont="1" applyFill="1" applyAlignment="1">
      <alignment wrapText="1"/>
    </xf>
    <xf numFmtId="1" fontId="52" fillId="6" borderId="0" xfId="0" applyNumberFormat="1" applyFont="1" applyFill="1" applyAlignment="1">
      <alignment vertical="center"/>
    </xf>
    <xf numFmtId="0" fontId="41" fillId="0" borderId="7" xfId="0" applyFont="1" applyBorder="1" applyAlignment="1">
      <alignment horizontal="left"/>
    </xf>
    <xf numFmtId="0" fontId="41" fillId="0" borderId="4" xfId="0" applyFont="1" applyBorder="1" applyAlignment="1">
      <alignment horizontal="left"/>
    </xf>
    <xf numFmtId="0" fontId="41" fillId="0" borderId="3" xfId="0" applyFont="1" applyBorder="1" applyAlignment="1">
      <alignment horizontal="left"/>
    </xf>
    <xf numFmtId="1" fontId="41" fillId="10" borderId="1" xfId="0" applyNumberFormat="1" applyFont="1" applyFill="1" applyBorder="1" applyAlignment="1">
      <alignment horizontal="center"/>
    </xf>
    <xf numFmtId="0" fontId="41" fillId="10" borderId="1" xfId="0" applyFont="1" applyFill="1" applyBorder="1" applyAlignment="1">
      <alignment horizontal="center"/>
    </xf>
    <xf numFmtId="0" fontId="52" fillId="20" borderId="1" xfId="0" applyFont="1" applyFill="1" applyBorder="1" applyAlignment="1">
      <alignment horizontal="center"/>
    </xf>
    <xf numFmtId="0" fontId="52" fillId="20" borderId="7" xfId="0" applyFont="1" applyFill="1" applyBorder="1" applyAlignment="1">
      <alignment horizontal="center"/>
    </xf>
    <xf numFmtId="0" fontId="52" fillId="20" borderId="3" xfId="0" applyFont="1" applyFill="1" applyBorder="1" applyAlignment="1">
      <alignment horizontal="center"/>
    </xf>
    <xf numFmtId="0" fontId="75" fillId="12" borderId="1" xfId="0" applyFont="1" applyFill="1" applyBorder="1" applyAlignment="1">
      <alignment horizontal="center"/>
    </xf>
    <xf numFmtId="0" fontId="43" fillId="6" borderId="9" xfId="0" applyFont="1" applyFill="1" applyBorder="1" applyAlignment="1">
      <alignment horizontal="center"/>
    </xf>
    <xf numFmtId="0" fontId="43" fillId="6" borderId="7" xfId="0" applyFont="1" applyFill="1" applyBorder="1" applyAlignment="1">
      <alignment horizontal="center"/>
    </xf>
    <xf numFmtId="0" fontId="43" fillId="6" borderId="4" xfId="0" applyFont="1" applyFill="1" applyBorder="1" applyAlignment="1">
      <alignment horizontal="center"/>
    </xf>
    <xf numFmtId="0" fontId="43" fillId="6" borderId="3" xfId="0" applyFont="1" applyFill="1" applyBorder="1" applyAlignment="1">
      <alignment horizontal="center"/>
    </xf>
    <xf numFmtId="1" fontId="44" fillId="12" borderId="19" xfId="0" applyNumberFormat="1" applyFont="1" applyFill="1" applyBorder="1" applyAlignment="1">
      <alignment horizontal="center"/>
    </xf>
    <xf numFmtId="1" fontId="44" fillId="12" borderId="8" xfId="0" applyNumberFormat="1" applyFont="1" applyFill="1" applyBorder="1" applyAlignment="1">
      <alignment horizontal="center"/>
    </xf>
    <xf numFmtId="1" fontId="44" fillId="12" borderId="20" xfId="0" applyNumberFormat="1" applyFont="1" applyFill="1" applyBorder="1" applyAlignment="1">
      <alignment horizontal="center"/>
    </xf>
    <xf numFmtId="1" fontId="52" fillId="6" borderId="0" xfId="0" applyNumberFormat="1" applyFont="1" applyFill="1" applyBorder="1" applyAlignment="1">
      <alignment horizontal="center" vertical="center"/>
    </xf>
    <xf numFmtId="1" fontId="52" fillId="6" borderId="0" xfId="0" applyNumberFormat="1" applyFont="1" applyFill="1" applyAlignment="1">
      <alignment horizontal="center" vertical="center"/>
    </xf>
    <xf numFmtId="0" fontId="44" fillId="0" borderId="27" xfId="0" applyFont="1" applyBorder="1" applyAlignment="1">
      <alignment horizontal="center"/>
    </xf>
    <xf numFmtId="0" fontId="44" fillId="0" borderId="37" xfId="0" applyFont="1" applyBorder="1" applyAlignment="1">
      <alignment horizontal="center"/>
    </xf>
    <xf numFmtId="1" fontId="44" fillId="10" borderId="27" xfId="0" applyNumberFormat="1" applyFont="1" applyFill="1" applyBorder="1" applyAlignment="1">
      <alignment horizontal="center"/>
    </xf>
    <xf numFmtId="1" fontId="44" fillId="10" borderId="38" xfId="0" applyNumberFormat="1" applyFont="1" applyFill="1" applyBorder="1" applyAlignment="1">
      <alignment horizontal="center"/>
    </xf>
    <xf numFmtId="1" fontId="44" fillId="10" borderId="34" xfId="0" applyNumberFormat="1" applyFont="1" applyFill="1" applyBorder="1" applyAlignment="1">
      <alignment horizontal="center"/>
    </xf>
    <xf numFmtId="1" fontId="51" fillId="6" borderId="51" xfId="0" applyNumberFormat="1" applyFont="1" applyFill="1" applyBorder="1" applyAlignment="1">
      <alignment horizontal="center" vertical="center"/>
    </xf>
    <xf numFmtId="0" fontId="44" fillId="0" borderId="26" xfId="0" applyFont="1" applyBorder="1" applyAlignment="1">
      <alignment horizontal="center"/>
    </xf>
    <xf numFmtId="0" fontId="44" fillId="0" borderId="3" xfId="0" applyFont="1" applyBorder="1" applyAlignment="1">
      <alignment horizontal="center"/>
    </xf>
    <xf numFmtId="1" fontId="44" fillId="14" borderId="26" xfId="0" applyNumberFormat="1" applyFont="1" applyFill="1" applyBorder="1" applyAlignment="1">
      <alignment horizontal="center"/>
    </xf>
    <xf numFmtId="1" fontId="44" fillId="14" borderId="4" xfId="0" applyNumberFormat="1" applyFont="1" applyFill="1" applyBorder="1" applyAlignment="1">
      <alignment horizontal="center"/>
    </xf>
    <xf numFmtId="1" fontId="44" fillId="14" borderId="33" xfId="0" applyNumberFormat="1" applyFont="1" applyFill="1" applyBorder="1" applyAlignment="1">
      <alignment horizontal="center"/>
    </xf>
    <xf numFmtId="0" fontId="44" fillId="0" borderId="32" xfId="0" applyFont="1" applyBorder="1" applyAlignment="1">
      <alignment horizontal="center"/>
    </xf>
    <xf numFmtId="0" fontId="44" fillId="0" borderId="35" xfId="0" applyFont="1" applyBorder="1" applyAlignment="1">
      <alignment horizontal="center"/>
    </xf>
    <xf numFmtId="0" fontId="44" fillId="10" borderId="32" xfId="0" applyFont="1" applyFill="1" applyBorder="1" applyAlignment="1">
      <alignment horizontal="center"/>
    </xf>
    <xf numFmtId="0" fontId="44" fillId="10" borderId="35" xfId="0" applyFont="1" applyFill="1" applyBorder="1" applyAlignment="1">
      <alignment horizontal="center"/>
    </xf>
    <xf numFmtId="0" fontId="51" fillId="0" borderId="11" xfId="0" applyFont="1" applyBorder="1" applyAlignment="1">
      <alignment horizontal="center"/>
    </xf>
    <xf numFmtId="0" fontId="51" fillId="0" borderId="28" xfId="0" applyFont="1" applyBorder="1" applyAlignment="1">
      <alignment horizontal="center"/>
    </xf>
    <xf numFmtId="0" fontId="51" fillId="0" borderId="65" xfId="0" applyFont="1" applyBorder="1" applyAlignment="1">
      <alignment horizontal="center"/>
    </xf>
    <xf numFmtId="0" fontId="51" fillId="0" borderId="29" xfId="0" applyFont="1" applyBorder="1" applyAlignment="1">
      <alignment horizontal="center"/>
    </xf>
    <xf numFmtId="0" fontId="43" fillId="0" borderId="4" xfId="0" applyFont="1" applyBorder="1" applyAlignment="1">
      <alignment horizontal="center"/>
    </xf>
    <xf numFmtId="0" fontId="43" fillId="0" borderId="3" xfId="0" applyFont="1" applyBorder="1" applyAlignment="1">
      <alignment horizontal="center"/>
    </xf>
    <xf numFmtId="1" fontId="51" fillId="6" borderId="0" xfId="0" applyNumberFormat="1" applyFont="1" applyFill="1" applyAlignment="1">
      <alignment horizontal="left" vertical="center"/>
    </xf>
    <xf numFmtId="0" fontId="53" fillId="6" borderId="0" xfId="0" applyFont="1" applyFill="1" applyAlignment="1">
      <alignment horizontal="center" vertical="center"/>
    </xf>
    <xf numFmtId="0" fontId="39" fillId="0" borderId="32" xfId="0" applyFont="1" applyBorder="1" applyAlignment="1">
      <alignment horizontal="center"/>
    </xf>
    <xf numFmtId="0" fontId="39" fillId="0" borderId="35" xfId="0" applyFont="1" applyBorder="1" applyAlignment="1">
      <alignment horizontal="center"/>
    </xf>
    <xf numFmtId="0" fontId="51" fillId="6" borderId="51" xfId="0" applyFont="1" applyFill="1" applyBorder="1" applyAlignment="1">
      <alignment horizontal="left"/>
    </xf>
    <xf numFmtId="0" fontId="51" fillId="6" borderId="0" xfId="0" applyFont="1" applyFill="1" applyAlignment="1">
      <alignment horizontal="left"/>
    </xf>
    <xf numFmtId="0" fontId="39" fillId="3" borderId="7" xfId="0" applyFont="1" applyFill="1" applyBorder="1" applyAlignment="1">
      <alignment horizontal="center"/>
    </xf>
    <xf numFmtId="0" fontId="39" fillId="3" borderId="4" xfId="0" applyFont="1" applyFill="1" applyBorder="1" applyAlignment="1">
      <alignment horizontal="center"/>
    </xf>
    <xf numFmtId="0" fontId="39" fillId="0" borderId="7" xfId="0" applyFont="1" applyFill="1" applyBorder="1" applyAlignment="1">
      <alignment horizontal="center"/>
    </xf>
    <xf numFmtId="0" fontId="39" fillId="0" borderId="4" xfId="0" applyFont="1" applyFill="1" applyBorder="1" applyAlignment="1">
      <alignment horizontal="center"/>
    </xf>
    <xf numFmtId="0" fontId="39" fillId="0" borderId="3" xfId="0" applyFont="1" applyFill="1" applyBorder="1" applyAlignment="1">
      <alignment horizontal="center"/>
    </xf>
    <xf numFmtId="0" fontId="39" fillId="0" borderId="7"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49" fillId="3" borderId="7" xfId="0" applyFont="1" applyFill="1" applyBorder="1" applyAlignment="1">
      <alignment horizontal="center"/>
    </xf>
    <xf numFmtId="0" fontId="49" fillId="3" borderId="4" xfId="0" applyFont="1" applyFill="1" applyBorder="1" applyAlignment="1">
      <alignment horizontal="center"/>
    </xf>
    <xf numFmtId="0" fontId="38" fillId="0" borderId="7" xfId="0" applyFont="1" applyBorder="1" applyAlignment="1">
      <alignment horizontal="center"/>
    </xf>
    <xf numFmtId="0" fontId="38" fillId="0" borderId="4" xfId="0" applyFont="1" applyBorder="1" applyAlignment="1">
      <alignment horizontal="center"/>
    </xf>
    <xf numFmtId="0" fontId="38" fillId="0" borderId="3" xfId="0" applyFont="1" applyBorder="1" applyAlignment="1">
      <alignment horizontal="center"/>
    </xf>
    <xf numFmtId="49" fontId="50" fillId="0" borderId="0" xfId="0" applyNumberFormat="1" applyFont="1" applyAlignment="1">
      <alignment horizontal="left" vertical="center"/>
    </xf>
    <xf numFmtId="0" fontId="40" fillId="0" borderId="0" xfId="0" applyFont="1" applyAlignment="1">
      <alignment horizontal="center" vertical="center"/>
    </xf>
    <xf numFmtId="0" fontId="39" fillId="0" borderId="1" xfId="0" applyFont="1" applyFill="1" applyBorder="1" applyAlignment="1">
      <alignment horizontal="center"/>
    </xf>
    <xf numFmtId="0" fontId="49" fillId="3" borderId="3" xfId="0" applyFont="1" applyFill="1" applyBorder="1" applyAlignment="1">
      <alignment horizontal="center"/>
    </xf>
    <xf numFmtId="0" fontId="38" fillId="0" borderId="1" xfId="0" applyFont="1" applyBorder="1" applyAlignment="1">
      <alignment horizontal="center"/>
    </xf>
    <xf numFmtId="0" fontId="43" fillId="0" borderId="1" xfId="0" applyFont="1" applyBorder="1" applyAlignment="1">
      <alignment horizontal="center"/>
    </xf>
    <xf numFmtId="0" fontId="40" fillId="0" borderId="0" xfId="0" applyFont="1" applyAlignment="1">
      <alignment horizontal="left" vertical="center"/>
    </xf>
    <xf numFmtId="0" fontId="39" fillId="3" borderId="3" xfId="0" applyFont="1" applyFill="1" applyBorder="1" applyAlignment="1">
      <alignment horizontal="center"/>
    </xf>
    <xf numFmtId="0" fontId="39" fillId="0" borderId="1" xfId="0" applyFont="1" applyBorder="1" applyAlignment="1">
      <alignment horizontal="center"/>
    </xf>
    <xf numFmtId="0" fontId="38" fillId="0" borderId="9" xfId="0" applyFont="1" applyBorder="1" applyAlignment="1">
      <alignment horizontal="center"/>
    </xf>
    <xf numFmtId="0" fontId="51" fillId="0" borderId="0" xfId="0" applyFont="1" applyBorder="1" applyAlignment="1">
      <alignment horizontal="left"/>
    </xf>
    <xf numFmtId="0" fontId="48" fillId="8" borderId="19" xfId="0" applyFont="1" applyFill="1" applyBorder="1" applyAlignment="1">
      <alignment horizontal="center"/>
    </xf>
    <xf numFmtId="0" fontId="48" fillId="8" borderId="8" xfId="0" applyFont="1" applyFill="1" applyBorder="1" applyAlignment="1">
      <alignment horizontal="center"/>
    </xf>
    <xf numFmtId="0" fontId="48" fillId="8" borderId="20" xfId="0" applyFont="1" applyFill="1" applyBorder="1" applyAlignment="1">
      <alignment horizontal="center"/>
    </xf>
    <xf numFmtId="0" fontId="48" fillId="8" borderId="24" xfId="0" applyFont="1" applyFill="1" applyBorder="1" applyAlignment="1">
      <alignment horizontal="center"/>
    </xf>
    <xf numFmtId="0" fontId="48" fillId="8" borderId="17" xfId="0" applyFont="1" applyFill="1" applyBorder="1" applyAlignment="1">
      <alignment horizontal="center"/>
    </xf>
    <xf numFmtId="0" fontId="48" fillId="8" borderId="10" xfId="0" applyFont="1" applyFill="1" applyBorder="1" applyAlignment="1">
      <alignment horizontal="center"/>
    </xf>
    <xf numFmtId="0" fontId="51" fillId="0" borderId="1" xfId="0" applyFont="1" applyBorder="1" applyAlignment="1">
      <alignment horizontal="left"/>
    </xf>
    <xf numFmtId="0" fontId="50" fillId="0" borderId="0" xfId="0" applyFont="1" applyAlignment="1">
      <alignment horizontal="left" vertical="center"/>
    </xf>
    <xf numFmtId="0" fontId="92" fillId="11" borderId="47" xfId="4" applyFont="1" applyFill="1" applyBorder="1" applyAlignment="1">
      <alignment horizontal="center"/>
    </xf>
    <xf numFmtId="0" fontId="92" fillId="11" borderId="48" xfId="4" applyFont="1" applyFill="1" applyBorder="1" applyAlignment="1">
      <alignment horizontal="center"/>
    </xf>
    <xf numFmtId="0" fontId="92" fillId="11" borderId="49" xfId="4" applyFont="1" applyFill="1" applyBorder="1" applyAlignment="1">
      <alignment horizontal="center"/>
    </xf>
    <xf numFmtId="49" fontId="92" fillId="11" borderId="51" xfId="4" applyNumberFormat="1" applyFont="1" applyFill="1" applyBorder="1" applyAlignment="1">
      <alignment horizontal="center"/>
    </xf>
    <xf numFmtId="49" fontId="92" fillId="11" borderId="0" xfId="4" applyNumberFormat="1" applyFont="1" applyFill="1" applyBorder="1" applyAlignment="1">
      <alignment horizontal="center"/>
    </xf>
    <xf numFmtId="49" fontId="92" fillId="11" borderId="18" xfId="4" applyNumberFormat="1" applyFont="1" applyFill="1" applyBorder="1" applyAlignment="1">
      <alignment horizontal="center"/>
    </xf>
    <xf numFmtId="0" fontId="92" fillId="11" borderId="45" xfId="4" applyFont="1" applyFill="1" applyBorder="1" applyAlignment="1">
      <alignment horizontal="center"/>
    </xf>
    <xf numFmtId="0" fontId="92" fillId="11" borderId="41" xfId="4" applyFont="1" applyFill="1" applyBorder="1" applyAlignment="1">
      <alignment horizontal="center"/>
    </xf>
    <xf numFmtId="0" fontId="92" fillId="11" borderId="50" xfId="4" applyFont="1" applyFill="1" applyBorder="1" applyAlignment="1">
      <alignment horizontal="center"/>
    </xf>
    <xf numFmtId="0" fontId="92" fillId="11" borderId="19" xfId="12" applyFont="1" applyFill="1" applyBorder="1" applyAlignment="1">
      <alignment horizontal="center"/>
    </xf>
    <xf numFmtId="0" fontId="92" fillId="11" borderId="8" xfId="12" applyFont="1" applyFill="1" applyBorder="1" applyAlignment="1">
      <alignment horizontal="center"/>
    </xf>
    <xf numFmtId="0" fontId="92" fillId="11" borderId="20" xfId="12" applyFont="1" applyFill="1" applyBorder="1" applyAlignment="1">
      <alignment horizontal="center"/>
    </xf>
    <xf numFmtId="0" fontId="92" fillId="11" borderId="24" xfId="12" applyFont="1" applyFill="1" applyBorder="1" applyAlignment="1">
      <alignment horizontal="center"/>
    </xf>
    <xf numFmtId="0" fontId="92" fillId="11" borderId="17" xfId="12" applyFont="1" applyFill="1" applyBorder="1" applyAlignment="1">
      <alignment horizontal="center"/>
    </xf>
    <xf numFmtId="0" fontId="92" fillId="11" borderId="10" xfId="12" applyFont="1" applyFill="1" applyBorder="1" applyAlignment="1">
      <alignment horizontal="center"/>
    </xf>
    <xf numFmtId="49" fontId="92" fillId="11" borderId="22" xfId="12" applyNumberFormat="1" applyFont="1" applyFill="1" applyBorder="1" applyAlignment="1">
      <alignment horizontal="center"/>
    </xf>
    <xf numFmtId="49" fontId="92" fillId="11" borderId="0" xfId="12" applyNumberFormat="1" applyFont="1" applyFill="1" applyAlignment="1">
      <alignment horizontal="center"/>
    </xf>
    <xf numFmtId="49" fontId="92" fillId="11" borderId="5" xfId="12" applyNumberFormat="1" applyFont="1" applyFill="1" applyBorder="1" applyAlignment="1">
      <alignment horizontal="center"/>
    </xf>
    <xf numFmtId="0" fontId="43" fillId="7" borderId="56" xfId="12" applyFont="1" applyFill="1" applyBorder="1" applyAlignment="1">
      <alignment horizontal="center"/>
    </xf>
    <xf numFmtId="0" fontId="43" fillId="7" borderId="36" xfId="12" applyFont="1" applyFill="1" applyBorder="1" applyAlignment="1">
      <alignment horizontal="center"/>
    </xf>
    <xf numFmtId="0" fontId="43" fillId="7" borderId="55" xfId="12" applyFont="1" applyFill="1" applyBorder="1" applyAlignment="1">
      <alignment horizontal="center"/>
    </xf>
    <xf numFmtId="0" fontId="43" fillId="13" borderId="7" xfId="12" applyFont="1" applyFill="1" applyBorder="1" applyAlignment="1">
      <alignment horizontal="center"/>
    </xf>
    <xf numFmtId="0" fontId="43" fillId="13" borderId="4" xfId="12" applyFont="1" applyFill="1" applyBorder="1" applyAlignment="1">
      <alignment horizontal="center"/>
    </xf>
    <xf numFmtId="0" fontId="43" fillId="13" borderId="3" xfId="12" applyFont="1" applyFill="1" applyBorder="1" applyAlignment="1">
      <alignment horizontal="center"/>
    </xf>
    <xf numFmtId="0" fontId="92" fillId="11" borderId="45" xfId="0" applyFont="1" applyFill="1" applyBorder="1" applyAlignment="1">
      <alignment horizontal="center"/>
    </xf>
    <xf numFmtId="0" fontId="92" fillId="11" borderId="41" xfId="0" applyFont="1" applyFill="1" applyBorder="1" applyAlignment="1">
      <alignment horizontal="center"/>
    </xf>
    <xf numFmtId="0" fontId="92" fillId="11" borderId="50" xfId="0" applyFont="1" applyFill="1" applyBorder="1" applyAlignment="1">
      <alignment horizontal="center"/>
    </xf>
    <xf numFmtId="49" fontId="92" fillId="11" borderId="51" xfId="0" applyNumberFormat="1" applyFont="1" applyFill="1" applyBorder="1" applyAlignment="1">
      <alignment horizontal="center"/>
    </xf>
    <xf numFmtId="49" fontId="92" fillId="11" borderId="0" xfId="0" applyNumberFormat="1" applyFont="1" applyFill="1" applyBorder="1" applyAlignment="1">
      <alignment horizontal="center"/>
    </xf>
    <xf numFmtId="49" fontId="92" fillId="11" borderId="18" xfId="0" applyNumberFormat="1" applyFont="1" applyFill="1" applyBorder="1" applyAlignment="1">
      <alignment horizontal="center"/>
    </xf>
    <xf numFmtId="0" fontId="81" fillId="0" borderId="7" xfId="0" applyFont="1" applyBorder="1" applyAlignment="1">
      <alignment horizontal="center"/>
    </xf>
    <xf numFmtId="0" fontId="81" fillId="0" borderId="4" xfId="0" applyFont="1" applyBorder="1" applyAlignment="1">
      <alignment horizontal="center"/>
    </xf>
    <xf numFmtId="0" fontId="81" fillId="0" borderId="3" xfId="0" applyFont="1" applyBorder="1" applyAlignment="1">
      <alignment horizontal="center"/>
    </xf>
    <xf numFmtId="0" fontId="80" fillId="0" borderId="1" xfId="8" applyFont="1" applyFill="1" applyBorder="1" applyAlignment="1">
      <alignment horizontal="center"/>
    </xf>
    <xf numFmtId="0" fontId="47" fillId="0" borderId="1" xfId="0" applyFont="1" applyBorder="1" applyAlignment="1">
      <alignment horizontal="center"/>
    </xf>
    <xf numFmtId="0" fontId="93" fillId="11" borderId="41" xfId="0" applyFont="1" applyFill="1" applyBorder="1" applyAlignment="1">
      <alignment horizontal="center"/>
    </xf>
    <xf numFmtId="0" fontId="93" fillId="11" borderId="50" xfId="0" applyFont="1" applyFill="1" applyBorder="1" applyAlignment="1">
      <alignment horizontal="center"/>
    </xf>
    <xf numFmtId="0" fontId="38" fillId="23" borderId="7" xfId="0" applyFont="1" applyFill="1" applyBorder="1" applyAlignment="1">
      <alignment horizontal="left"/>
    </xf>
    <xf numFmtId="0" fontId="38" fillId="23" borderId="3" xfId="0" applyFont="1" applyFill="1" applyBorder="1" applyAlignment="1">
      <alignment horizontal="left"/>
    </xf>
    <xf numFmtId="0" fontId="80" fillId="0" borderId="1" xfId="0" applyFont="1" applyFill="1" applyBorder="1" applyAlignment="1">
      <alignment horizontal="center"/>
    </xf>
    <xf numFmtId="0" fontId="92" fillId="11" borderId="47" xfId="2" applyFont="1" applyFill="1" applyBorder="1" applyAlignment="1">
      <alignment horizontal="center"/>
    </xf>
    <xf numFmtId="0" fontId="92" fillId="11" borderId="48" xfId="2" applyFont="1" applyFill="1" applyBorder="1" applyAlignment="1">
      <alignment horizontal="center"/>
    </xf>
    <xf numFmtId="49" fontId="92" fillId="11" borderId="51" xfId="2" applyNumberFormat="1" applyFont="1" applyFill="1" applyBorder="1" applyAlignment="1">
      <alignment horizontal="center"/>
    </xf>
    <xf numFmtId="49" fontId="92" fillId="11" borderId="0" xfId="2" applyNumberFormat="1" applyFont="1" applyFill="1" applyBorder="1" applyAlignment="1">
      <alignment horizontal="center"/>
    </xf>
    <xf numFmtId="0" fontId="92" fillId="11" borderId="45" xfId="2" applyFont="1" applyFill="1" applyBorder="1" applyAlignment="1">
      <alignment horizontal="center"/>
    </xf>
    <xf numFmtId="0" fontId="92" fillId="11" borderId="41" xfId="2" applyFont="1" applyFill="1" applyBorder="1" applyAlignment="1">
      <alignment horizontal="center"/>
    </xf>
    <xf numFmtId="0" fontId="92" fillId="11" borderId="50" xfId="2" applyFont="1" applyFill="1" applyBorder="1" applyAlignment="1">
      <alignment horizontal="center"/>
    </xf>
    <xf numFmtId="49" fontId="92" fillId="11" borderId="18" xfId="2" applyNumberFormat="1" applyFont="1" applyFill="1" applyBorder="1" applyAlignment="1">
      <alignment horizontal="center"/>
    </xf>
    <xf numFmtId="0" fontId="43" fillId="0" borderId="7" xfId="0" applyFont="1" applyBorder="1" applyAlignment="1">
      <alignment horizontal="center"/>
    </xf>
    <xf numFmtId="0" fontId="43" fillId="6" borderId="7" xfId="9" applyFont="1" applyFill="1" applyBorder="1" applyAlignment="1">
      <alignment horizontal="left"/>
    </xf>
    <xf numFmtId="0" fontId="43" fillId="6" borderId="4" xfId="9" applyFont="1" applyFill="1" applyBorder="1" applyAlignment="1">
      <alignment horizontal="left"/>
    </xf>
    <xf numFmtId="0" fontId="43" fillId="6" borderId="1" xfId="9" applyFont="1" applyFill="1" applyBorder="1" applyAlignment="1">
      <alignment horizontal="left"/>
    </xf>
    <xf numFmtId="0" fontId="43" fillId="0" borderId="1" xfId="9" applyFont="1" applyBorder="1" applyAlignment="1">
      <alignment horizontal="left"/>
    </xf>
    <xf numFmtId="0" fontId="41" fillId="13" borderId="32" xfId="9" applyFont="1" applyFill="1" applyBorder="1" applyAlignment="1">
      <alignment horizontal="left"/>
    </xf>
    <xf numFmtId="0" fontId="41" fillId="13" borderId="23" xfId="9" applyFont="1" applyFill="1" applyBorder="1" applyAlignment="1">
      <alignment horizontal="left"/>
    </xf>
    <xf numFmtId="0" fontId="41" fillId="13" borderId="21" xfId="9" applyFont="1" applyFill="1" applyBorder="1" applyAlignment="1">
      <alignment horizontal="left"/>
    </xf>
    <xf numFmtId="0" fontId="43" fillId="0" borderId="7" xfId="9" applyFont="1" applyBorder="1" applyAlignment="1">
      <alignment horizontal="center"/>
    </xf>
    <xf numFmtId="0" fontId="43" fillId="0" borderId="4" xfId="9" applyFont="1" applyBorder="1" applyAlignment="1">
      <alignment horizontal="center"/>
    </xf>
    <xf numFmtId="0" fontId="41" fillId="13" borderId="1" xfId="0" applyFont="1" applyFill="1" applyBorder="1" applyAlignment="1">
      <alignment horizontal="left"/>
    </xf>
    <xf numFmtId="0" fontId="81" fillId="0" borderId="1" xfId="9" applyFont="1" applyFill="1" applyBorder="1" applyAlignment="1">
      <alignment horizontal="left"/>
    </xf>
    <xf numFmtId="0" fontId="41" fillId="13" borderId="1" xfId="9" applyFont="1" applyFill="1" applyBorder="1" applyAlignment="1">
      <alignment horizontal="left"/>
    </xf>
    <xf numFmtId="0" fontId="92" fillId="11" borderId="47" xfId="9" applyFont="1" applyFill="1" applyBorder="1" applyAlignment="1">
      <alignment horizontal="center"/>
    </xf>
    <xf numFmtId="0" fontId="92" fillId="11" borderId="48" xfId="9" applyFont="1" applyFill="1" applyBorder="1" applyAlignment="1">
      <alignment horizontal="center"/>
    </xf>
    <xf numFmtId="0" fontId="92" fillId="11" borderId="49" xfId="9" applyFont="1" applyFill="1" applyBorder="1" applyAlignment="1">
      <alignment horizontal="center"/>
    </xf>
    <xf numFmtId="49" fontId="92" fillId="11" borderId="51" xfId="9" applyNumberFormat="1" applyFont="1" applyFill="1" applyBorder="1" applyAlignment="1">
      <alignment horizontal="center"/>
    </xf>
    <xf numFmtId="49" fontId="92" fillId="11" borderId="0" xfId="9" applyNumberFormat="1" applyFont="1" applyFill="1" applyBorder="1" applyAlignment="1">
      <alignment horizontal="center"/>
    </xf>
    <xf numFmtId="49" fontId="92" fillId="11" borderId="18" xfId="9" applyNumberFormat="1" applyFont="1" applyFill="1" applyBorder="1" applyAlignment="1">
      <alignment horizontal="center"/>
    </xf>
    <xf numFmtId="0" fontId="92" fillId="11" borderId="45" xfId="9" applyFont="1" applyFill="1" applyBorder="1" applyAlignment="1">
      <alignment horizontal="center"/>
    </xf>
    <xf numFmtId="0" fontId="92" fillId="11" borderId="41" xfId="9" applyFont="1" applyFill="1" applyBorder="1" applyAlignment="1">
      <alignment horizontal="center"/>
    </xf>
    <xf numFmtId="0" fontId="92" fillId="11" borderId="50" xfId="9" applyFont="1" applyFill="1" applyBorder="1" applyAlignment="1">
      <alignment horizontal="center"/>
    </xf>
    <xf numFmtId="49" fontId="92" fillId="11" borderId="51" xfId="13" applyNumberFormat="1" applyFont="1" applyFill="1" applyBorder="1" applyAlignment="1">
      <alignment horizontal="center"/>
    </xf>
    <xf numFmtId="49" fontId="92" fillId="11" borderId="0" xfId="13" applyNumberFormat="1" applyFont="1" applyFill="1" applyBorder="1" applyAlignment="1">
      <alignment horizontal="center"/>
    </xf>
    <xf numFmtId="49" fontId="92" fillId="11" borderId="18" xfId="13" applyNumberFormat="1" applyFont="1" applyFill="1" applyBorder="1" applyAlignment="1">
      <alignment horizontal="center"/>
    </xf>
    <xf numFmtId="0" fontId="43" fillId="5" borderId="47" xfId="0" applyFont="1" applyFill="1" applyBorder="1" applyAlignment="1">
      <alignment horizontal="center"/>
    </xf>
    <xf numFmtId="0" fontId="43" fillId="5" borderId="49" xfId="0" applyFont="1" applyFill="1" applyBorder="1" applyAlignment="1">
      <alignment horizontal="center"/>
    </xf>
    <xf numFmtId="0" fontId="43" fillId="5" borderId="45" xfId="0" applyFont="1" applyFill="1" applyBorder="1" applyAlignment="1">
      <alignment horizontal="center"/>
    </xf>
    <xf numFmtId="0" fontId="43" fillId="5" borderId="50" xfId="0" applyFont="1" applyFill="1" applyBorder="1" applyAlignment="1">
      <alignment horizontal="center"/>
    </xf>
    <xf numFmtId="0" fontId="92" fillId="11" borderId="47" xfId="3" applyFont="1" applyFill="1" applyBorder="1" applyAlignment="1">
      <alignment horizontal="center"/>
    </xf>
    <xf numFmtId="0" fontId="92" fillId="11" borderId="48" xfId="3" applyFont="1" applyFill="1" applyBorder="1" applyAlignment="1">
      <alignment horizontal="center"/>
    </xf>
    <xf numFmtId="0" fontId="92" fillId="11" borderId="49" xfId="3" applyFont="1" applyFill="1" applyBorder="1" applyAlignment="1">
      <alignment horizontal="center"/>
    </xf>
    <xf numFmtId="49" fontId="92" fillId="11" borderId="51" xfId="3" applyNumberFormat="1" applyFont="1" applyFill="1" applyBorder="1" applyAlignment="1">
      <alignment horizontal="center"/>
    </xf>
    <xf numFmtId="49" fontId="92" fillId="11" borderId="0" xfId="3" applyNumberFormat="1" applyFont="1" applyFill="1" applyBorder="1" applyAlignment="1">
      <alignment horizontal="center"/>
    </xf>
    <xf numFmtId="49" fontId="92" fillId="11" borderId="18" xfId="3" applyNumberFormat="1" applyFont="1" applyFill="1" applyBorder="1" applyAlignment="1">
      <alignment horizontal="center"/>
    </xf>
    <xf numFmtId="0" fontId="92" fillId="11" borderId="45" xfId="3" applyFont="1" applyFill="1" applyBorder="1" applyAlignment="1">
      <alignment horizontal="center"/>
    </xf>
    <xf numFmtId="0" fontId="92" fillId="11" borderId="41" xfId="3" applyFont="1" applyFill="1" applyBorder="1" applyAlignment="1">
      <alignment horizontal="center"/>
    </xf>
    <xf numFmtId="0" fontId="92" fillId="11" borderId="50" xfId="3" applyFont="1" applyFill="1" applyBorder="1" applyAlignment="1">
      <alignment horizontal="center"/>
    </xf>
    <xf numFmtId="0" fontId="92" fillId="11" borderId="47" xfId="0" applyFont="1" applyFill="1" applyBorder="1" applyAlignment="1">
      <alignment horizontal="center"/>
    </xf>
    <xf numFmtId="0" fontId="92" fillId="11" borderId="48" xfId="0" applyFont="1" applyFill="1" applyBorder="1" applyAlignment="1">
      <alignment horizontal="center"/>
    </xf>
    <xf numFmtId="0" fontId="92" fillId="11" borderId="49" xfId="0" applyFont="1" applyFill="1" applyBorder="1" applyAlignment="1">
      <alignment horizontal="center"/>
    </xf>
    <xf numFmtId="49" fontId="92" fillId="11" borderId="22" xfId="0" applyNumberFormat="1" applyFont="1" applyFill="1" applyBorder="1" applyAlignment="1">
      <alignment horizontal="center"/>
    </xf>
    <xf numFmtId="49" fontId="92" fillId="11" borderId="5" xfId="0" applyNumberFormat="1" applyFont="1" applyFill="1" applyBorder="1" applyAlignment="1">
      <alignment horizontal="center"/>
    </xf>
    <xf numFmtId="0" fontId="92" fillId="11" borderId="19" xfId="0" applyFont="1" applyFill="1" applyBorder="1" applyAlignment="1">
      <alignment horizontal="center"/>
    </xf>
    <xf numFmtId="0" fontId="92" fillId="11" borderId="8" xfId="0" applyFont="1" applyFill="1" applyBorder="1" applyAlignment="1">
      <alignment horizontal="center"/>
    </xf>
    <xf numFmtId="0" fontId="92" fillId="11" borderId="20" xfId="0" applyFont="1" applyFill="1" applyBorder="1" applyAlignment="1">
      <alignment horizontal="center"/>
    </xf>
    <xf numFmtId="0" fontId="92" fillId="11" borderId="24" xfId="0" applyFont="1" applyFill="1" applyBorder="1" applyAlignment="1">
      <alignment horizontal="center"/>
    </xf>
    <xf numFmtId="0" fontId="92" fillId="11" borderId="17" xfId="0" applyFont="1" applyFill="1" applyBorder="1" applyAlignment="1">
      <alignment horizontal="center"/>
    </xf>
    <xf numFmtId="0" fontId="92" fillId="11" borderId="10" xfId="0" applyFont="1" applyFill="1" applyBorder="1" applyAlignment="1">
      <alignment horizontal="center"/>
    </xf>
    <xf numFmtId="0" fontId="92" fillId="11" borderId="47" xfId="11" applyFont="1" applyFill="1" applyBorder="1" applyAlignment="1">
      <alignment horizontal="center"/>
    </xf>
    <xf numFmtId="0" fontId="92" fillId="11" borderId="48" xfId="11" applyFont="1" applyFill="1" applyBorder="1" applyAlignment="1">
      <alignment horizontal="center"/>
    </xf>
    <xf numFmtId="0" fontId="92" fillId="11" borderId="49" xfId="11" applyFont="1" applyFill="1" applyBorder="1" applyAlignment="1">
      <alignment horizontal="center"/>
    </xf>
    <xf numFmtId="0" fontId="94" fillId="11" borderId="51" xfId="11" applyFont="1" applyFill="1" applyBorder="1" applyAlignment="1">
      <alignment horizontal="center"/>
    </xf>
    <xf numFmtId="0" fontId="94" fillId="11" borderId="0" xfId="11" applyFont="1" applyFill="1" applyBorder="1" applyAlignment="1">
      <alignment horizontal="center"/>
    </xf>
    <xf numFmtId="0" fontId="94" fillId="11" borderId="18" xfId="11" applyFont="1" applyFill="1" applyBorder="1" applyAlignment="1">
      <alignment horizontal="center"/>
    </xf>
    <xf numFmtId="49" fontId="92" fillId="11" borderId="51" xfId="11" applyNumberFormat="1" applyFont="1" applyFill="1" applyBorder="1" applyAlignment="1">
      <alignment horizontal="center"/>
    </xf>
    <xf numFmtId="49" fontId="92" fillId="11" borderId="0" xfId="11" applyNumberFormat="1" applyFont="1" applyFill="1" applyBorder="1" applyAlignment="1">
      <alignment horizontal="center"/>
    </xf>
    <xf numFmtId="49" fontId="92" fillId="11" borderId="18" xfId="11" applyNumberFormat="1" applyFont="1" applyFill="1" applyBorder="1" applyAlignment="1">
      <alignment horizontal="center"/>
    </xf>
    <xf numFmtId="0" fontId="92" fillId="11" borderId="45" xfId="11" applyFont="1" applyFill="1" applyBorder="1" applyAlignment="1">
      <alignment horizontal="center"/>
    </xf>
    <xf numFmtId="0" fontId="92" fillId="11" borderId="41" xfId="11" applyFont="1" applyFill="1" applyBorder="1" applyAlignment="1">
      <alignment horizontal="center"/>
    </xf>
    <xf numFmtId="0" fontId="92" fillId="11" borderId="50" xfId="11" applyFont="1" applyFill="1" applyBorder="1" applyAlignment="1">
      <alignment horizontal="center"/>
    </xf>
    <xf numFmtId="0" fontId="65" fillId="6" borderId="9" xfId="0" applyFont="1" applyFill="1" applyBorder="1" applyAlignment="1">
      <alignment horizontal="right" vertical="center"/>
    </xf>
    <xf numFmtId="0" fontId="65" fillId="6" borderId="11" xfId="0" applyFont="1" applyFill="1" applyBorder="1" applyAlignment="1">
      <alignment horizontal="right" vertical="center"/>
    </xf>
    <xf numFmtId="0" fontId="65" fillId="0" borderId="9" xfId="0" applyFont="1" applyBorder="1" applyAlignment="1">
      <alignment horizontal="right" vertical="center"/>
    </xf>
    <xf numFmtId="0" fontId="65" fillId="0" borderId="11" xfId="0" applyFont="1" applyBorder="1" applyAlignment="1">
      <alignment horizontal="right" vertical="center"/>
    </xf>
    <xf numFmtId="0" fontId="92" fillId="11" borderId="47" xfId="11" applyFont="1" applyFill="1" applyBorder="1" applyAlignment="1">
      <alignment horizontal="center" wrapText="1"/>
    </xf>
    <xf numFmtId="0" fontId="92" fillId="11" borderId="48" xfId="11" applyFont="1" applyFill="1" applyBorder="1" applyAlignment="1">
      <alignment horizontal="center" wrapText="1"/>
    </xf>
    <xf numFmtId="0" fontId="92" fillId="11" borderId="49" xfId="11" applyFont="1" applyFill="1" applyBorder="1" applyAlignment="1">
      <alignment horizontal="center" wrapText="1"/>
    </xf>
    <xf numFmtId="0" fontId="94" fillId="11" borderId="51" xfId="11" applyFont="1" applyFill="1" applyBorder="1" applyAlignment="1">
      <alignment horizontal="center" wrapText="1"/>
    </xf>
    <xf numFmtId="0" fontId="94" fillId="11" borderId="0" xfId="11" applyFont="1" applyFill="1" applyBorder="1" applyAlignment="1">
      <alignment horizontal="center" wrapText="1"/>
    </xf>
    <xf numFmtId="0" fontId="94" fillId="11" borderId="18" xfId="11" applyFont="1" applyFill="1" applyBorder="1" applyAlignment="1">
      <alignment horizontal="center" wrapText="1"/>
    </xf>
    <xf numFmtId="49" fontId="92" fillId="11" borderId="51" xfId="11" applyNumberFormat="1" applyFont="1" applyFill="1" applyBorder="1" applyAlignment="1">
      <alignment horizontal="center" wrapText="1"/>
    </xf>
    <xf numFmtId="49" fontId="92" fillId="11" borderId="0" xfId="11" applyNumberFormat="1" applyFont="1" applyFill="1" applyBorder="1" applyAlignment="1">
      <alignment horizontal="center" wrapText="1"/>
    </xf>
    <xf numFmtId="49" fontId="92" fillId="11" borderId="18" xfId="11" applyNumberFormat="1" applyFont="1" applyFill="1" applyBorder="1" applyAlignment="1">
      <alignment horizontal="center" wrapText="1"/>
    </xf>
    <xf numFmtId="0" fontId="92" fillId="11" borderId="45" xfId="11" applyFont="1" applyFill="1" applyBorder="1" applyAlignment="1">
      <alignment horizontal="center" wrapText="1"/>
    </xf>
    <xf numFmtId="0" fontId="92" fillId="11" borderId="41" xfId="11" applyFont="1" applyFill="1" applyBorder="1" applyAlignment="1">
      <alignment horizontal="center" wrapText="1"/>
    </xf>
    <xf numFmtId="0" fontId="92" fillId="11" borderId="50" xfId="11" applyFont="1" applyFill="1" applyBorder="1" applyAlignment="1">
      <alignment horizontal="center" wrapText="1"/>
    </xf>
    <xf numFmtId="0" fontId="92" fillId="11" borderId="51" xfId="11" applyFont="1" applyFill="1" applyBorder="1" applyAlignment="1">
      <alignment horizontal="center" wrapText="1"/>
    </xf>
    <xf numFmtId="0" fontId="92" fillId="11" borderId="0" xfId="11" applyFont="1" applyFill="1" applyBorder="1" applyAlignment="1">
      <alignment horizontal="center" wrapText="1"/>
    </xf>
    <xf numFmtId="0" fontId="92" fillId="11" borderId="18" xfId="11" applyFont="1" applyFill="1" applyBorder="1" applyAlignment="1">
      <alignment horizontal="center" wrapText="1"/>
    </xf>
    <xf numFmtId="0" fontId="67" fillId="10" borderId="62" xfId="0" applyFont="1" applyFill="1" applyBorder="1" applyAlignment="1">
      <alignment horizontal="right" vertical="center"/>
    </xf>
    <xf numFmtId="0" fontId="67" fillId="10" borderId="63" xfId="0" applyFont="1" applyFill="1" applyBorder="1" applyAlignment="1">
      <alignment horizontal="right" vertical="center"/>
    </xf>
    <xf numFmtId="0" fontId="67" fillId="10" borderId="43" xfId="0" applyFont="1" applyFill="1" applyBorder="1" applyAlignment="1">
      <alignment horizontal="right" vertical="center"/>
    </xf>
    <xf numFmtId="0" fontId="67" fillId="10" borderId="61" xfId="0" applyFont="1" applyFill="1" applyBorder="1" applyAlignment="1">
      <alignment horizontal="right" vertical="center"/>
    </xf>
    <xf numFmtId="0" fontId="67" fillId="10" borderId="57" xfId="0" applyFont="1" applyFill="1" applyBorder="1" applyAlignment="1">
      <alignment horizontal="right" vertical="center"/>
    </xf>
    <xf numFmtId="0" fontId="67" fillId="6" borderId="61" xfId="0" applyFont="1" applyFill="1" applyBorder="1" applyAlignment="1">
      <alignment horizontal="right" vertical="center"/>
    </xf>
    <xf numFmtId="0" fontId="67" fillId="6" borderId="57" xfId="0" applyFont="1" applyFill="1" applyBorder="1" applyAlignment="1">
      <alignment horizontal="right" vertical="center"/>
    </xf>
    <xf numFmtId="0" fontId="65" fillId="6" borderId="61" xfId="0" applyFont="1" applyFill="1" applyBorder="1" applyAlignment="1">
      <alignment horizontal="right" vertical="center"/>
    </xf>
    <xf numFmtId="0" fontId="65" fillId="6" borderId="57" xfId="0" applyFont="1" applyFill="1" applyBorder="1" applyAlignment="1">
      <alignment horizontal="right" vertical="center"/>
    </xf>
    <xf numFmtId="0" fontId="65" fillId="6" borderId="62" xfId="0" applyFont="1" applyFill="1" applyBorder="1" applyAlignment="1">
      <alignment horizontal="right" vertical="center"/>
    </xf>
    <xf numFmtId="0" fontId="65" fillId="6" borderId="63" xfId="0" applyFont="1" applyFill="1" applyBorder="1" applyAlignment="1">
      <alignment horizontal="right" vertical="center"/>
    </xf>
    <xf numFmtId="0" fontId="67" fillId="6" borderId="62" xfId="0" applyFont="1" applyFill="1" applyBorder="1" applyAlignment="1">
      <alignment horizontal="right" vertical="center"/>
    </xf>
    <xf numFmtId="0" fontId="67" fillId="6" borderId="63" xfId="0" applyFont="1" applyFill="1" applyBorder="1" applyAlignment="1">
      <alignment horizontal="right" vertical="center"/>
    </xf>
    <xf numFmtId="0" fontId="67" fillId="6" borderId="43" xfId="0" applyFont="1" applyFill="1" applyBorder="1" applyAlignment="1">
      <alignment horizontal="right" vertical="center"/>
    </xf>
    <xf numFmtId="0" fontId="65" fillId="6" borderId="62" xfId="0" applyFont="1" applyFill="1" applyBorder="1" applyAlignment="1">
      <alignment horizontal="center" vertical="center"/>
    </xf>
    <xf numFmtId="0" fontId="65" fillId="6" borderId="63" xfId="0" applyFont="1" applyFill="1" applyBorder="1" applyAlignment="1">
      <alignment horizontal="center" vertical="center"/>
    </xf>
    <xf numFmtId="0" fontId="67" fillId="10" borderId="53" xfId="0" applyFont="1" applyFill="1" applyBorder="1" applyAlignment="1">
      <alignment horizontal="right" vertical="center"/>
    </xf>
    <xf numFmtId="0" fontId="67" fillId="10" borderId="55" xfId="0" applyFont="1" applyFill="1" applyBorder="1" applyAlignment="1">
      <alignment horizontal="right" vertical="center"/>
    </xf>
    <xf numFmtId="0" fontId="67" fillId="10" borderId="60" xfId="0" applyFont="1" applyFill="1" applyBorder="1" applyAlignment="1">
      <alignment horizontal="right" vertical="center"/>
    </xf>
    <xf numFmtId="0" fontId="65" fillId="0" borderId="52" xfId="11" applyFont="1" applyBorder="1" applyAlignment="1">
      <alignment horizontal="right" vertical="center"/>
    </xf>
    <xf numFmtId="0" fontId="65" fillId="0" borderId="40" xfId="11" applyFont="1" applyBorder="1" applyAlignment="1">
      <alignment horizontal="right" vertical="center"/>
    </xf>
    <xf numFmtId="0" fontId="65" fillId="6" borderId="15" xfId="0" applyFont="1" applyFill="1" applyBorder="1" applyAlignment="1">
      <alignment horizontal="right" vertical="center"/>
    </xf>
    <xf numFmtId="0" fontId="65" fillId="6" borderId="36" xfId="0" applyFont="1" applyFill="1" applyBorder="1" applyAlignment="1">
      <alignment horizontal="right" vertical="center"/>
    </xf>
    <xf numFmtId="0" fontId="65" fillId="6" borderId="53" xfId="0" applyFont="1" applyFill="1" applyBorder="1" applyAlignment="1">
      <alignment horizontal="right" vertical="center"/>
    </xf>
    <xf numFmtId="0" fontId="65" fillId="6" borderId="55" xfId="0" applyFont="1" applyFill="1" applyBorder="1" applyAlignment="1">
      <alignment horizontal="right" vertical="center"/>
    </xf>
    <xf numFmtId="0" fontId="65" fillId="6" borderId="60" xfId="0" applyFont="1" applyFill="1" applyBorder="1" applyAlignment="1">
      <alignment horizontal="right" vertical="center"/>
    </xf>
    <xf numFmtId="0" fontId="65" fillId="6" borderId="52" xfId="0" applyFont="1" applyFill="1" applyBorder="1" applyAlignment="1">
      <alignment horizontal="center" vertical="center"/>
    </xf>
    <xf numFmtId="0" fontId="65" fillId="6" borderId="40" xfId="0" applyFont="1" applyFill="1" applyBorder="1" applyAlignment="1">
      <alignment horizontal="center" vertical="center"/>
    </xf>
    <xf numFmtId="0" fontId="65" fillId="6" borderId="28" xfId="0" applyFont="1" applyFill="1" applyBorder="1" applyAlignment="1">
      <alignment horizontal="right" vertical="center"/>
    </xf>
    <xf numFmtId="0" fontId="65" fillId="6" borderId="39" xfId="0" applyFont="1" applyFill="1" applyBorder="1" applyAlignment="1">
      <alignment horizontal="right" vertical="center"/>
    </xf>
    <xf numFmtId="0" fontId="67" fillId="6" borderId="53" xfId="0" applyFont="1" applyFill="1" applyBorder="1" applyAlignment="1">
      <alignment horizontal="right" vertical="center"/>
    </xf>
    <xf numFmtId="0" fontId="67" fillId="6" borderId="55" xfId="0" applyFont="1" applyFill="1" applyBorder="1" applyAlignment="1">
      <alignment horizontal="right" vertical="center"/>
    </xf>
    <xf numFmtId="0" fontId="67" fillId="6" borderId="60" xfId="0" applyFont="1" applyFill="1" applyBorder="1" applyAlignment="1">
      <alignment horizontal="right" vertical="center"/>
    </xf>
    <xf numFmtId="0" fontId="38" fillId="10" borderId="9" xfId="0" applyFont="1" applyFill="1" applyBorder="1" applyAlignment="1">
      <alignment horizontal="right" vertical="center"/>
    </xf>
    <xf numFmtId="0" fontId="38" fillId="10" borderId="11" xfId="0" applyFont="1" applyFill="1" applyBorder="1" applyAlignment="1">
      <alignment horizontal="right" vertical="center"/>
    </xf>
    <xf numFmtId="0" fontId="38" fillId="6" borderId="9" xfId="0" applyFont="1" applyFill="1" applyBorder="1" applyAlignment="1">
      <alignment horizontal="right" vertical="center"/>
    </xf>
    <xf numFmtId="0" fontId="38" fillId="6" borderId="11" xfId="0" applyFont="1" applyFill="1" applyBorder="1" applyAlignment="1">
      <alignment horizontal="right" vertical="center"/>
    </xf>
    <xf numFmtId="0" fontId="40" fillId="6" borderId="9" xfId="0" applyFont="1" applyFill="1" applyBorder="1" applyAlignment="1">
      <alignment horizontal="right" vertical="center"/>
    </xf>
    <xf numFmtId="0" fontId="40" fillId="6" borderId="11" xfId="0" applyFont="1" applyFill="1" applyBorder="1" applyAlignment="1">
      <alignment horizontal="right" vertical="center"/>
    </xf>
  </cellXfs>
  <cellStyles count="15">
    <cellStyle name="Standard" xfId="0" builtinId="0"/>
    <cellStyle name="Standard 2" xfId="14" xr:uid="{1CEF8485-1D8D-4503-AE7E-9651E05CEF91}"/>
    <cellStyle name="Standard_BIB" xfId="1" xr:uid="{00000000-0005-0000-0000-000001000000}"/>
    <cellStyle name="Standard_FSUSEK" xfId="2" xr:uid="{00000000-0005-0000-0000-000002000000}"/>
    <cellStyle name="Standard_FUNKSUB" xfId="3" xr:uid="{00000000-0005-0000-0000-000003000000}"/>
    <cellStyle name="Standard_GRU9495" xfId="4" xr:uid="{00000000-0005-0000-0000-000004000000}"/>
    <cellStyle name="Standard_Grundschulen FSU 9495" xfId="5" xr:uid="{00000000-0005-0000-0000-000005000000}"/>
    <cellStyle name="Standard_Grundschulen OSUW " xfId="6" xr:uid="{00000000-0005-0000-0000-000006000000}"/>
    <cellStyle name="Standard_GUW9495" xfId="7" xr:uid="{00000000-0005-0000-0000-000007000000}"/>
    <cellStyle name="Standard_GUWSEK" xfId="8" xr:uid="{00000000-0005-0000-0000-000008000000}"/>
    <cellStyle name="Standard_Hochschulen Total 9495" xfId="9" xr:uid="{00000000-0005-0000-0000-000009000000}"/>
    <cellStyle name="Standard_OSU9495" xfId="10" xr:uid="{00000000-0005-0000-0000-00000A000000}"/>
    <cellStyle name="Standard_Schul Weiterbildung Total 9495" xfId="11" xr:uid="{00000000-0005-0000-0000-00000B000000}"/>
    <cellStyle name="Standard_SEK9495" xfId="12" xr:uid="{00000000-0005-0000-0000-00000C000000}"/>
    <cellStyle name="Standard_Sonderschulen 9495" xfId="13" xr:uid="{00000000-0005-0000-0000-00000D000000}"/>
  </cellStyles>
  <dxfs count="1">
    <dxf>
      <font>
        <b/>
        <i val="0"/>
        <condense val="0"/>
        <extend val="0"/>
        <color auto="1"/>
      </font>
    </dxf>
  </dxfs>
  <tableStyles count="0" defaultTableStyle="TableStyleMedium2" defaultPivotStyle="PivotStyleLight16"/>
  <colors>
    <mruColors>
      <color rgb="FFFF9999"/>
      <color rgb="FF99FF66"/>
      <color rgb="FFFF99CC"/>
      <color rgb="FFFF5050"/>
      <color rgb="FFFF33CC"/>
      <color rgb="FFFFCC99"/>
      <color rgb="FFFFFF99"/>
      <color rgb="FFFFFF66"/>
      <color rgb="FFCC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Dokumente/Statistik/Schuljahr%201998-99/BERMO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EL/FUNKSB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Viktor"/>
      <sheetName val="Berechnungen Viktor"/>
      <sheetName val="Kostenberechnung Sekundar"/>
      <sheetName val="Modell Grundschulen I"/>
      <sheetName val="Parameter GRSCHUL II"/>
    </sheetNames>
    <sheetDataSet>
      <sheetData sheetId="0">
        <row r="3">
          <cell r="A3">
            <v>0</v>
          </cell>
          <cell r="B3">
            <v>0</v>
          </cell>
          <cell r="C3">
            <v>0</v>
          </cell>
          <cell r="D3">
            <v>0</v>
          </cell>
          <cell r="E3">
            <v>0</v>
          </cell>
          <cell r="F3">
            <v>0</v>
          </cell>
          <cell r="G3">
            <v>0</v>
          </cell>
          <cell r="H3">
            <v>0</v>
          </cell>
          <cell r="I3">
            <v>0</v>
          </cell>
          <cell r="J3">
            <v>0</v>
          </cell>
          <cell r="K3">
            <v>0</v>
          </cell>
          <cell r="L3">
            <v>0</v>
          </cell>
          <cell r="M3">
            <v>0</v>
          </cell>
        </row>
        <row r="4">
          <cell r="A4">
            <v>1</v>
          </cell>
          <cell r="B4">
            <v>1</v>
          </cell>
          <cell r="C4">
            <v>21</v>
          </cell>
          <cell r="D4">
            <v>20</v>
          </cell>
          <cell r="E4">
            <v>14</v>
          </cell>
          <cell r="F4">
            <v>13</v>
          </cell>
          <cell r="G4">
            <v>17</v>
          </cell>
          <cell r="H4">
            <v>12</v>
          </cell>
          <cell r="I4">
            <v>11</v>
          </cell>
          <cell r="J4">
            <v>90</v>
          </cell>
          <cell r="K4">
            <v>18</v>
          </cell>
          <cell r="L4">
            <v>1</v>
          </cell>
          <cell r="M4">
            <v>36</v>
          </cell>
        </row>
        <row r="5">
          <cell r="A5">
            <v>16</v>
          </cell>
          <cell r="B5">
            <v>18</v>
          </cell>
          <cell r="C5">
            <v>42</v>
          </cell>
          <cell r="D5">
            <v>40</v>
          </cell>
          <cell r="E5">
            <v>28</v>
          </cell>
          <cell r="F5">
            <v>26</v>
          </cell>
          <cell r="G5">
            <v>34</v>
          </cell>
          <cell r="H5">
            <v>24</v>
          </cell>
          <cell r="I5">
            <v>22</v>
          </cell>
          <cell r="J5">
            <v>91</v>
          </cell>
          <cell r="K5">
            <v>18.2</v>
          </cell>
          <cell r="L5">
            <v>17</v>
          </cell>
          <cell r="M5">
            <v>72</v>
          </cell>
        </row>
        <row r="6">
          <cell r="A6">
            <v>32</v>
          </cell>
          <cell r="B6">
            <v>36</v>
          </cell>
          <cell r="C6">
            <v>63</v>
          </cell>
          <cell r="D6">
            <v>60</v>
          </cell>
          <cell r="E6">
            <v>42</v>
          </cell>
          <cell r="F6">
            <v>39</v>
          </cell>
          <cell r="G6">
            <v>51</v>
          </cell>
          <cell r="H6">
            <v>36</v>
          </cell>
          <cell r="I6">
            <v>33</v>
          </cell>
          <cell r="J6">
            <v>92</v>
          </cell>
          <cell r="K6">
            <v>18.400000000000002</v>
          </cell>
          <cell r="L6">
            <v>34</v>
          </cell>
          <cell r="M6">
            <v>108</v>
          </cell>
        </row>
        <row r="7">
          <cell r="A7">
            <v>48</v>
          </cell>
          <cell r="B7">
            <v>54</v>
          </cell>
          <cell r="C7">
            <v>84</v>
          </cell>
          <cell r="D7">
            <v>80</v>
          </cell>
          <cell r="E7">
            <v>56</v>
          </cell>
          <cell r="F7">
            <v>52</v>
          </cell>
          <cell r="G7">
            <v>68</v>
          </cell>
          <cell r="H7">
            <v>48</v>
          </cell>
          <cell r="I7">
            <v>44</v>
          </cell>
          <cell r="J7">
            <v>93</v>
          </cell>
          <cell r="K7">
            <v>18.600000000000001</v>
          </cell>
          <cell r="L7">
            <v>51</v>
          </cell>
          <cell r="M7">
            <v>144</v>
          </cell>
        </row>
        <row r="8">
          <cell r="A8">
            <v>64</v>
          </cell>
          <cell r="B8">
            <v>72</v>
          </cell>
          <cell r="C8">
            <v>105</v>
          </cell>
          <cell r="D8">
            <v>100</v>
          </cell>
          <cell r="E8">
            <v>70</v>
          </cell>
          <cell r="F8">
            <v>65</v>
          </cell>
          <cell r="G8">
            <v>85</v>
          </cell>
          <cell r="H8">
            <v>60</v>
          </cell>
          <cell r="I8">
            <v>55</v>
          </cell>
          <cell r="J8">
            <v>94</v>
          </cell>
          <cell r="K8">
            <v>18.8</v>
          </cell>
          <cell r="L8">
            <v>68</v>
          </cell>
          <cell r="M8">
            <v>180</v>
          </cell>
        </row>
        <row r="9">
          <cell r="A9">
            <v>80</v>
          </cell>
          <cell r="B9">
            <v>90</v>
          </cell>
          <cell r="C9">
            <v>126</v>
          </cell>
          <cell r="D9">
            <v>120</v>
          </cell>
          <cell r="E9">
            <v>84</v>
          </cell>
          <cell r="F9">
            <v>78</v>
          </cell>
          <cell r="G9">
            <v>102</v>
          </cell>
          <cell r="H9">
            <v>72</v>
          </cell>
          <cell r="I9">
            <v>66</v>
          </cell>
          <cell r="J9">
            <v>95</v>
          </cell>
          <cell r="K9">
            <v>19</v>
          </cell>
          <cell r="L9">
            <v>85</v>
          </cell>
          <cell r="M9">
            <v>216</v>
          </cell>
        </row>
        <row r="10">
          <cell r="A10">
            <v>96</v>
          </cell>
          <cell r="B10">
            <v>108</v>
          </cell>
          <cell r="C10">
            <v>147</v>
          </cell>
          <cell r="D10">
            <v>140</v>
          </cell>
          <cell r="E10">
            <v>98</v>
          </cell>
          <cell r="F10">
            <v>91</v>
          </cell>
          <cell r="G10">
            <v>119</v>
          </cell>
          <cell r="H10">
            <v>84</v>
          </cell>
          <cell r="I10">
            <v>77</v>
          </cell>
          <cell r="J10">
            <v>96</v>
          </cell>
          <cell r="K10">
            <v>19.200000000000003</v>
          </cell>
          <cell r="L10">
            <v>102</v>
          </cell>
          <cell r="M10">
            <v>252</v>
          </cell>
        </row>
        <row r="11">
          <cell r="A11">
            <v>112</v>
          </cell>
          <cell r="B11">
            <v>126</v>
          </cell>
          <cell r="C11">
            <v>168</v>
          </cell>
          <cell r="D11">
            <v>160</v>
          </cell>
          <cell r="E11">
            <v>112</v>
          </cell>
          <cell r="F11">
            <v>104</v>
          </cell>
          <cell r="G11">
            <v>136</v>
          </cell>
          <cell r="H11">
            <v>96</v>
          </cell>
          <cell r="I11">
            <v>88</v>
          </cell>
          <cell r="J11">
            <v>97</v>
          </cell>
          <cell r="K11">
            <v>19.400000000000002</v>
          </cell>
          <cell r="L11">
            <v>119</v>
          </cell>
          <cell r="M11">
            <v>288</v>
          </cell>
        </row>
        <row r="12">
          <cell r="A12">
            <v>128</v>
          </cell>
          <cell r="B12">
            <v>144</v>
          </cell>
          <cell r="C12">
            <v>189</v>
          </cell>
          <cell r="D12">
            <v>180</v>
          </cell>
          <cell r="E12">
            <v>126</v>
          </cell>
          <cell r="F12">
            <v>117</v>
          </cell>
          <cell r="G12">
            <v>153</v>
          </cell>
          <cell r="H12">
            <v>108</v>
          </cell>
          <cell r="I12">
            <v>99</v>
          </cell>
          <cell r="J12">
            <v>98</v>
          </cell>
          <cell r="K12">
            <v>19.600000000000001</v>
          </cell>
          <cell r="L12">
            <v>136</v>
          </cell>
          <cell r="M12">
            <v>324</v>
          </cell>
        </row>
        <row r="13">
          <cell r="A13">
            <v>144</v>
          </cell>
          <cell r="B13">
            <v>162</v>
          </cell>
          <cell r="C13">
            <v>210</v>
          </cell>
          <cell r="D13">
            <v>200</v>
          </cell>
          <cell r="E13">
            <v>140</v>
          </cell>
          <cell r="F13">
            <v>130</v>
          </cell>
          <cell r="G13">
            <v>170</v>
          </cell>
          <cell r="H13">
            <v>120</v>
          </cell>
          <cell r="I13">
            <v>110</v>
          </cell>
          <cell r="J13">
            <v>99</v>
          </cell>
          <cell r="K13">
            <v>19.8</v>
          </cell>
          <cell r="L13">
            <v>153</v>
          </cell>
          <cell r="M13">
            <v>360</v>
          </cell>
        </row>
        <row r="14">
          <cell r="A14">
            <v>160</v>
          </cell>
          <cell r="B14">
            <v>180</v>
          </cell>
          <cell r="C14">
            <v>231</v>
          </cell>
          <cell r="D14">
            <v>220</v>
          </cell>
          <cell r="E14">
            <v>154</v>
          </cell>
          <cell r="F14">
            <v>143</v>
          </cell>
          <cell r="G14">
            <v>187</v>
          </cell>
          <cell r="H14">
            <v>132</v>
          </cell>
          <cell r="I14">
            <v>121</v>
          </cell>
          <cell r="J14">
            <v>100</v>
          </cell>
          <cell r="K14">
            <v>20</v>
          </cell>
          <cell r="L14">
            <v>170</v>
          </cell>
          <cell r="M14">
            <v>396</v>
          </cell>
        </row>
        <row r="15">
          <cell r="A15">
            <v>176</v>
          </cell>
          <cell r="B15">
            <v>198</v>
          </cell>
          <cell r="C15">
            <v>252</v>
          </cell>
          <cell r="D15">
            <v>240</v>
          </cell>
          <cell r="E15">
            <v>168</v>
          </cell>
          <cell r="F15">
            <v>156</v>
          </cell>
          <cell r="G15">
            <v>204</v>
          </cell>
          <cell r="H15">
            <v>144</v>
          </cell>
          <cell r="I15">
            <v>132</v>
          </cell>
          <cell r="J15">
            <v>101</v>
          </cell>
          <cell r="K15">
            <v>20.200000000000003</v>
          </cell>
        </row>
        <row r="16">
          <cell r="A16">
            <v>192</v>
          </cell>
          <cell r="B16">
            <v>216</v>
          </cell>
          <cell r="C16">
            <v>273</v>
          </cell>
          <cell r="D16">
            <v>260</v>
          </cell>
          <cell r="E16">
            <v>182</v>
          </cell>
          <cell r="F16">
            <v>169</v>
          </cell>
          <cell r="G16">
            <v>221</v>
          </cell>
          <cell r="H16">
            <v>156</v>
          </cell>
          <cell r="I16">
            <v>143</v>
          </cell>
          <cell r="J16">
            <v>102</v>
          </cell>
          <cell r="K16">
            <v>20.400000000000002</v>
          </cell>
        </row>
        <row r="17">
          <cell r="A17">
            <v>208</v>
          </cell>
          <cell r="B17">
            <v>234</v>
          </cell>
          <cell r="C17">
            <v>294</v>
          </cell>
          <cell r="D17">
            <v>280</v>
          </cell>
          <cell r="E17">
            <v>196</v>
          </cell>
          <cell r="F17">
            <v>182</v>
          </cell>
          <cell r="G17">
            <v>238</v>
          </cell>
          <cell r="H17">
            <v>168</v>
          </cell>
          <cell r="I17">
            <v>154</v>
          </cell>
          <cell r="J17">
            <v>103</v>
          </cell>
          <cell r="K17">
            <v>20.6</v>
          </cell>
        </row>
        <row r="18">
          <cell r="A18">
            <v>224</v>
          </cell>
          <cell r="B18">
            <v>252</v>
          </cell>
          <cell r="C18">
            <v>315</v>
          </cell>
          <cell r="D18">
            <v>300</v>
          </cell>
          <cell r="E18">
            <v>210</v>
          </cell>
          <cell r="F18">
            <v>195</v>
          </cell>
          <cell r="G18">
            <v>255</v>
          </cell>
          <cell r="H18">
            <v>180</v>
          </cell>
          <cell r="I18">
            <v>165</v>
          </cell>
          <cell r="J18">
            <v>104</v>
          </cell>
          <cell r="K18">
            <v>20.8</v>
          </cell>
        </row>
        <row r="19">
          <cell r="A19">
            <v>240</v>
          </cell>
          <cell r="B19">
            <v>270</v>
          </cell>
          <cell r="C19">
            <v>336</v>
          </cell>
          <cell r="D19">
            <v>320</v>
          </cell>
          <cell r="E19">
            <v>224</v>
          </cell>
          <cell r="F19">
            <v>208</v>
          </cell>
          <cell r="G19">
            <v>272</v>
          </cell>
          <cell r="H19">
            <v>192</v>
          </cell>
          <cell r="I19">
            <v>176</v>
          </cell>
          <cell r="J19">
            <v>105</v>
          </cell>
          <cell r="K19">
            <v>21</v>
          </cell>
        </row>
        <row r="20">
          <cell r="A20">
            <v>256</v>
          </cell>
          <cell r="B20">
            <v>288</v>
          </cell>
          <cell r="C20">
            <v>357</v>
          </cell>
          <cell r="D20">
            <v>340</v>
          </cell>
          <cell r="E20">
            <v>238</v>
          </cell>
          <cell r="F20">
            <v>221</v>
          </cell>
          <cell r="G20">
            <v>289</v>
          </cell>
          <cell r="H20">
            <v>204</v>
          </cell>
          <cell r="I20">
            <v>187</v>
          </cell>
          <cell r="J20">
            <v>106</v>
          </cell>
          <cell r="K20">
            <v>21.200000000000003</v>
          </cell>
        </row>
        <row r="21">
          <cell r="A21">
            <v>272</v>
          </cell>
          <cell r="B21">
            <v>306</v>
          </cell>
          <cell r="C21">
            <v>378</v>
          </cell>
          <cell r="D21">
            <v>360</v>
          </cell>
          <cell r="E21">
            <v>252</v>
          </cell>
          <cell r="F21">
            <v>234</v>
          </cell>
          <cell r="G21">
            <v>306</v>
          </cell>
          <cell r="H21">
            <v>216</v>
          </cell>
          <cell r="I21">
            <v>198</v>
          </cell>
          <cell r="J21">
            <v>107</v>
          </cell>
          <cell r="K21">
            <v>21.400000000000002</v>
          </cell>
        </row>
        <row r="22">
          <cell r="A22">
            <v>288</v>
          </cell>
          <cell r="B22">
            <v>324</v>
          </cell>
          <cell r="C22">
            <v>399</v>
          </cell>
          <cell r="D22">
            <v>380</v>
          </cell>
          <cell r="E22">
            <v>266</v>
          </cell>
          <cell r="F22">
            <v>247</v>
          </cell>
          <cell r="G22">
            <v>323</v>
          </cell>
          <cell r="H22">
            <v>228</v>
          </cell>
          <cell r="I22">
            <v>209</v>
          </cell>
          <cell r="J22">
            <v>108</v>
          </cell>
          <cell r="K22">
            <v>21.6</v>
          </cell>
        </row>
        <row r="23">
          <cell r="A23">
            <v>304</v>
          </cell>
          <cell r="B23">
            <v>342</v>
          </cell>
          <cell r="C23">
            <v>420</v>
          </cell>
          <cell r="D23">
            <v>400</v>
          </cell>
          <cell r="E23">
            <v>280</v>
          </cell>
          <cell r="F23">
            <v>260</v>
          </cell>
          <cell r="G23">
            <v>340</v>
          </cell>
          <cell r="H23">
            <v>240</v>
          </cell>
          <cell r="I23">
            <v>220</v>
          </cell>
          <cell r="J23">
            <v>109</v>
          </cell>
          <cell r="K23">
            <v>21.8</v>
          </cell>
        </row>
        <row r="24">
          <cell r="A24">
            <v>320</v>
          </cell>
          <cell r="B24">
            <v>360</v>
          </cell>
          <cell r="C24">
            <v>441</v>
          </cell>
          <cell r="D24">
            <v>420</v>
          </cell>
          <cell r="E24">
            <v>294</v>
          </cell>
          <cell r="F24">
            <v>273</v>
          </cell>
          <cell r="G24">
            <v>357</v>
          </cell>
          <cell r="H24">
            <v>252</v>
          </cell>
          <cell r="I24">
            <v>231</v>
          </cell>
          <cell r="J24">
            <v>110</v>
          </cell>
          <cell r="K24">
            <v>22</v>
          </cell>
        </row>
        <row r="25">
          <cell r="J25">
            <v>111</v>
          </cell>
          <cell r="K25">
            <v>22.200000000000003</v>
          </cell>
        </row>
        <row r="26">
          <cell r="J26">
            <v>112</v>
          </cell>
          <cell r="K26">
            <v>22.400000000000002</v>
          </cell>
        </row>
        <row r="27">
          <cell r="J27">
            <v>113</v>
          </cell>
          <cell r="K27">
            <v>22.6</v>
          </cell>
        </row>
        <row r="28">
          <cell r="J28">
            <v>114</v>
          </cell>
          <cell r="K28">
            <v>22.8</v>
          </cell>
        </row>
        <row r="29">
          <cell r="J29">
            <v>115</v>
          </cell>
          <cell r="K29">
            <v>23</v>
          </cell>
        </row>
        <row r="30">
          <cell r="J30">
            <v>116</v>
          </cell>
          <cell r="K30">
            <v>23.200000000000003</v>
          </cell>
        </row>
        <row r="31">
          <cell r="J31">
            <v>117</v>
          </cell>
          <cell r="K31">
            <v>23.400000000000002</v>
          </cell>
        </row>
        <row r="32">
          <cell r="J32">
            <v>118</v>
          </cell>
          <cell r="K32">
            <v>23.6</v>
          </cell>
        </row>
        <row r="33">
          <cell r="J33">
            <v>119</v>
          </cell>
          <cell r="K33">
            <v>23.8</v>
          </cell>
        </row>
        <row r="34">
          <cell r="J34">
            <v>120</v>
          </cell>
          <cell r="K34">
            <v>24</v>
          </cell>
        </row>
        <row r="35">
          <cell r="J35">
            <v>121</v>
          </cell>
          <cell r="K35">
            <v>24.200000000000003</v>
          </cell>
        </row>
        <row r="36">
          <cell r="J36">
            <v>122</v>
          </cell>
          <cell r="K36">
            <v>24.400000000000002</v>
          </cell>
        </row>
        <row r="37">
          <cell r="J37">
            <v>123</v>
          </cell>
          <cell r="K37">
            <v>24.6</v>
          </cell>
        </row>
        <row r="38">
          <cell r="J38">
            <v>124</v>
          </cell>
          <cell r="K38">
            <v>24.8</v>
          </cell>
        </row>
        <row r="39">
          <cell r="J39">
            <v>125</v>
          </cell>
          <cell r="K39">
            <v>25</v>
          </cell>
        </row>
        <row r="40">
          <cell r="J40">
            <v>126</v>
          </cell>
          <cell r="K40">
            <v>25.200000000000003</v>
          </cell>
        </row>
        <row r="41">
          <cell r="J41">
            <v>127</v>
          </cell>
          <cell r="K41">
            <v>25.400000000000002</v>
          </cell>
        </row>
        <row r="42">
          <cell r="J42">
            <v>128</v>
          </cell>
          <cell r="K42">
            <v>25.6</v>
          </cell>
        </row>
        <row r="43">
          <cell r="J43">
            <v>129</v>
          </cell>
          <cell r="K43">
            <v>25.8</v>
          </cell>
        </row>
        <row r="44">
          <cell r="J44">
            <v>130</v>
          </cell>
          <cell r="K44">
            <v>26</v>
          </cell>
        </row>
        <row r="45">
          <cell r="J45">
            <v>131</v>
          </cell>
          <cell r="K45">
            <v>26.200000000000003</v>
          </cell>
        </row>
        <row r="46">
          <cell r="J46">
            <v>132</v>
          </cell>
          <cell r="K46">
            <v>26.400000000000002</v>
          </cell>
        </row>
        <row r="47">
          <cell r="J47">
            <v>133</v>
          </cell>
          <cell r="K47">
            <v>26.6</v>
          </cell>
        </row>
        <row r="48">
          <cell r="J48">
            <v>134</v>
          </cell>
          <cell r="K48">
            <v>26.8</v>
          </cell>
        </row>
        <row r="49">
          <cell r="J49">
            <v>135</v>
          </cell>
          <cell r="K49">
            <v>27</v>
          </cell>
        </row>
        <row r="50">
          <cell r="J50">
            <v>136</v>
          </cell>
          <cell r="K50">
            <v>27.200000000000003</v>
          </cell>
        </row>
        <row r="51">
          <cell r="J51">
            <v>137</v>
          </cell>
          <cell r="K51">
            <v>27.400000000000002</v>
          </cell>
        </row>
        <row r="52">
          <cell r="J52">
            <v>138</v>
          </cell>
          <cell r="K52">
            <v>27.6</v>
          </cell>
        </row>
        <row r="53">
          <cell r="J53">
            <v>139</v>
          </cell>
          <cell r="K53">
            <v>27.8</v>
          </cell>
        </row>
        <row r="54">
          <cell r="J54">
            <v>140</v>
          </cell>
          <cell r="K54">
            <v>28</v>
          </cell>
        </row>
        <row r="55">
          <cell r="J55">
            <v>141</v>
          </cell>
          <cell r="K55">
            <v>28.200000000000003</v>
          </cell>
        </row>
        <row r="56">
          <cell r="J56">
            <v>142</v>
          </cell>
          <cell r="K56">
            <v>28.400000000000002</v>
          </cell>
        </row>
        <row r="57">
          <cell r="J57">
            <v>143</v>
          </cell>
          <cell r="K57">
            <v>28.6</v>
          </cell>
        </row>
        <row r="58">
          <cell r="J58">
            <v>144</v>
          </cell>
          <cell r="K58">
            <v>28.8</v>
          </cell>
        </row>
        <row r="59">
          <cell r="J59">
            <v>145</v>
          </cell>
          <cell r="K59">
            <v>29</v>
          </cell>
        </row>
        <row r="60">
          <cell r="J60">
            <v>146</v>
          </cell>
          <cell r="K60">
            <v>29.200000000000003</v>
          </cell>
        </row>
        <row r="61">
          <cell r="J61">
            <v>147</v>
          </cell>
          <cell r="K61">
            <v>29.400000000000002</v>
          </cell>
        </row>
        <row r="62">
          <cell r="J62">
            <v>148</v>
          </cell>
          <cell r="K62">
            <v>29.6</v>
          </cell>
        </row>
        <row r="63">
          <cell r="J63">
            <v>149</v>
          </cell>
          <cell r="K63">
            <v>29.8</v>
          </cell>
        </row>
        <row r="64">
          <cell r="J64">
            <v>150</v>
          </cell>
          <cell r="K64">
            <v>30</v>
          </cell>
        </row>
        <row r="65">
          <cell r="J65">
            <v>151</v>
          </cell>
          <cell r="K65">
            <v>30.200000000000003</v>
          </cell>
        </row>
        <row r="66">
          <cell r="J66">
            <v>152</v>
          </cell>
          <cell r="K66">
            <v>30.400000000000002</v>
          </cell>
        </row>
        <row r="67">
          <cell r="J67">
            <v>153</v>
          </cell>
          <cell r="K67">
            <v>30.6</v>
          </cell>
        </row>
        <row r="68">
          <cell r="J68">
            <v>154</v>
          </cell>
          <cell r="K68">
            <v>30.8</v>
          </cell>
        </row>
        <row r="69">
          <cell r="J69">
            <v>155</v>
          </cell>
          <cell r="K69">
            <v>31</v>
          </cell>
        </row>
        <row r="70">
          <cell r="J70">
            <v>156</v>
          </cell>
          <cell r="K70">
            <v>31.200000000000003</v>
          </cell>
        </row>
        <row r="71">
          <cell r="J71">
            <v>157</v>
          </cell>
          <cell r="K71">
            <v>31.400000000000002</v>
          </cell>
        </row>
        <row r="72">
          <cell r="J72">
            <v>158</v>
          </cell>
          <cell r="K72">
            <v>31.6</v>
          </cell>
        </row>
        <row r="73">
          <cell r="J73">
            <v>159</v>
          </cell>
          <cell r="K73">
            <v>31.8</v>
          </cell>
        </row>
        <row r="74">
          <cell r="J74">
            <v>160</v>
          </cell>
          <cell r="K74">
            <v>32</v>
          </cell>
        </row>
        <row r="75">
          <cell r="J75">
            <v>161</v>
          </cell>
          <cell r="K75">
            <v>32.200000000000003</v>
          </cell>
        </row>
        <row r="76">
          <cell r="J76">
            <v>162</v>
          </cell>
          <cell r="K76">
            <v>32.4</v>
          </cell>
        </row>
        <row r="77">
          <cell r="J77">
            <v>163</v>
          </cell>
          <cell r="K77">
            <v>32.6</v>
          </cell>
        </row>
        <row r="78">
          <cell r="J78">
            <v>164</v>
          </cell>
          <cell r="K78">
            <v>32.800000000000004</v>
          </cell>
        </row>
        <row r="79">
          <cell r="J79">
            <v>165</v>
          </cell>
          <cell r="K79">
            <v>33</v>
          </cell>
        </row>
        <row r="80">
          <cell r="J80">
            <v>166</v>
          </cell>
          <cell r="K80">
            <v>33.200000000000003</v>
          </cell>
        </row>
        <row r="81">
          <cell r="J81">
            <v>167</v>
          </cell>
          <cell r="K81">
            <v>33.4</v>
          </cell>
        </row>
        <row r="82">
          <cell r="J82">
            <v>168</v>
          </cell>
          <cell r="K82">
            <v>33.6</v>
          </cell>
        </row>
        <row r="83">
          <cell r="J83">
            <v>169</v>
          </cell>
          <cell r="K83">
            <v>33.800000000000004</v>
          </cell>
        </row>
        <row r="84">
          <cell r="J84">
            <v>170</v>
          </cell>
          <cell r="K84">
            <v>34</v>
          </cell>
        </row>
        <row r="85">
          <cell r="J85">
            <v>171</v>
          </cell>
          <cell r="K85">
            <v>34.200000000000003</v>
          </cell>
        </row>
        <row r="86">
          <cell r="J86">
            <v>172</v>
          </cell>
          <cell r="K86">
            <v>34.4</v>
          </cell>
        </row>
        <row r="87">
          <cell r="J87">
            <v>173</v>
          </cell>
          <cell r="K87">
            <v>34.6</v>
          </cell>
        </row>
        <row r="88">
          <cell r="J88">
            <v>174</v>
          </cell>
          <cell r="K88">
            <v>34.800000000000004</v>
          </cell>
        </row>
        <row r="89">
          <cell r="J89">
            <v>175</v>
          </cell>
          <cell r="K89">
            <v>35</v>
          </cell>
        </row>
        <row r="90">
          <cell r="J90">
            <v>176</v>
          </cell>
          <cell r="K90">
            <v>35.200000000000003</v>
          </cell>
        </row>
        <row r="91">
          <cell r="J91">
            <v>177</v>
          </cell>
          <cell r="K91">
            <v>35.4</v>
          </cell>
        </row>
        <row r="92">
          <cell r="J92">
            <v>178</v>
          </cell>
          <cell r="K92">
            <v>35.6</v>
          </cell>
        </row>
        <row r="93">
          <cell r="J93">
            <v>179</v>
          </cell>
          <cell r="K93">
            <v>35.800000000000004</v>
          </cell>
        </row>
        <row r="94">
          <cell r="J94">
            <v>180</v>
          </cell>
          <cell r="K94">
            <v>36</v>
          </cell>
        </row>
        <row r="95">
          <cell r="J95">
            <v>181</v>
          </cell>
          <cell r="K95">
            <v>36.200000000000003</v>
          </cell>
        </row>
        <row r="96">
          <cell r="J96">
            <v>182</v>
          </cell>
          <cell r="K96">
            <v>36.4</v>
          </cell>
        </row>
        <row r="97">
          <cell r="J97">
            <v>183</v>
          </cell>
          <cell r="K97">
            <v>36.6</v>
          </cell>
        </row>
        <row r="98">
          <cell r="J98">
            <v>184</v>
          </cell>
          <cell r="K98">
            <v>36.800000000000004</v>
          </cell>
        </row>
        <row r="99">
          <cell r="J99">
            <v>185</v>
          </cell>
          <cell r="K99">
            <v>37</v>
          </cell>
        </row>
        <row r="100">
          <cell r="J100">
            <v>186</v>
          </cell>
          <cell r="K100">
            <v>37.200000000000003</v>
          </cell>
        </row>
        <row r="101">
          <cell r="J101">
            <v>187</v>
          </cell>
          <cell r="K101">
            <v>37.4</v>
          </cell>
        </row>
        <row r="102">
          <cell r="J102">
            <v>188</v>
          </cell>
          <cell r="K102">
            <v>37.6</v>
          </cell>
        </row>
        <row r="103">
          <cell r="J103">
            <v>189</v>
          </cell>
          <cell r="K103">
            <v>37.800000000000004</v>
          </cell>
        </row>
        <row r="104">
          <cell r="J104">
            <v>190</v>
          </cell>
          <cell r="K104">
            <v>38</v>
          </cell>
        </row>
        <row r="105">
          <cell r="J105">
            <v>191</v>
          </cell>
          <cell r="K105">
            <v>38.200000000000003</v>
          </cell>
        </row>
        <row r="106">
          <cell r="J106">
            <v>192</v>
          </cell>
          <cell r="K106">
            <v>38.400000000000006</v>
          </cell>
        </row>
        <row r="107">
          <cell r="J107">
            <v>193</v>
          </cell>
          <cell r="K107">
            <v>38.6</v>
          </cell>
        </row>
        <row r="108">
          <cell r="J108">
            <v>194</v>
          </cell>
          <cell r="K108">
            <v>38.800000000000004</v>
          </cell>
        </row>
        <row r="109">
          <cell r="J109">
            <v>195</v>
          </cell>
          <cell r="K109">
            <v>39</v>
          </cell>
        </row>
        <row r="110">
          <cell r="J110">
            <v>196</v>
          </cell>
          <cell r="K110">
            <v>39.200000000000003</v>
          </cell>
        </row>
        <row r="111">
          <cell r="J111">
            <v>197</v>
          </cell>
          <cell r="K111">
            <v>39.400000000000006</v>
          </cell>
        </row>
        <row r="112">
          <cell r="J112">
            <v>198</v>
          </cell>
          <cell r="K112">
            <v>39.6</v>
          </cell>
        </row>
        <row r="113">
          <cell r="J113">
            <v>199</v>
          </cell>
          <cell r="K113">
            <v>39.800000000000004</v>
          </cell>
        </row>
        <row r="114">
          <cell r="J114">
            <v>200</v>
          </cell>
          <cell r="K114">
            <v>40</v>
          </cell>
        </row>
        <row r="115">
          <cell r="J115">
            <v>201</v>
          </cell>
          <cell r="K115">
            <v>40.200000000000003</v>
          </cell>
        </row>
        <row r="116">
          <cell r="J116">
            <v>202</v>
          </cell>
          <cell r="K116">
            <v>40.400000000000006</v>
          </cell>
        </row>
        <row r="117">
          <cell r="J117">
            <v>203</v>
          </cell>
          <cell r="K117">
            <v>40.6</v>
          </cell>
        </row>
        <row r="118">
          <cell r="J118">
            <v>204</v>
          </cell>
          <cell r="K118">
            <v>40.800000000000004</v>
          </cell>
        </row>
        <row r="119">
          <cell r="J119">
            <v>205</v>
          </cell>
          <cell r="K119">
            <v>41</v>
          </cell>
        </row>
        <row r="120">
          <cell r="J120">
            <v>206</v>
          </cell>
          <cell r="K120">
            <v>41.2</v>
          </cell>
        </row>
        <row r="121">
          <cell r="J121">
            <v>207</v>
          </cell>
          <cell r="K121">
            <v>41.400000000000006</v>
          </cell>
        </row>
        <row r="122">
          <cell r="J122">
            <v>208</v>
          </cell>
          <cell r="K122">
            <v>41.6</v>
          </cell>
        </row>
        <row r="123">
          <cell r="J123">
            <v>209</v>
          </cell>
          <cell r="K123">
            <v>41.800000000000004</v>
          </cell>
        </row>
        <row r="124">
          <cell r="J124">
            <v>210</v>
          </cell>
          <cell r="K124">
            <v>42</v>
          </cell>
        </row>
        <row r="125">
          <cell r="J125">
            <v>211</v>
          </cell>
          <cell r="K125">
            <v>42.2</v>
          </cell>
        </row>
        <row r="126">
          <cell r="J126">
            <v>212</v>
          </cell>
          <cell r="K126">
            <v>42.400000000000006</v>
          </cell>
        </row>
        <row r="127">
          <cell r="J127">
            <v>213</v>
          </cell>
          <cell r="K127">
            <v>42.6</v>
          </cell>
        </row>
        <row r="128">
          <cell r="J128">
            <v>214</v>
          </cell>
          <cell r="K128">
            <v>42.800000000000004</v>
          </cell>
        </row>
        <row r="129">
          <cell r="J129">
            <v>215</v>
          </cell>
          <cell r="K129">
            <v>43</v>
          </cell>
        </row>
        <row r="130">
          <cell r="J130">
            <v>216</v>
          </cell>
          <cell r="K130">
            <v>43.2</v>
          </cell>
        </row>
        <row r="131">
          <cell r="J131">
            <v>217</v>
          </cell>
          <cell r="K131">
            <v>43.400000000000006</v>
          </cell>
        </row>
        <row r="132">
          <cell r="J132">
            <v>218</v>
          </cell>
          <cell r="K132">
            <v>43.6</v>
          </cell>
        </row>
        <row r="133">
          <cell r="J133">
            <v>219</v>
          </cell>
          <cell r="K133">
            <v>43.800000000000004</v>
          </cell>
        </row>
        <row r="134">
          <cell r="J134">
            <v>220</v>
          </cell>
          <cell r="K134">
            <v>44</v>
          </cell>
        </row>
        <row r="135">
          <cell r="J135">
            <v>221</v>
          </cell>
          <cell r="K135">
            <v>44.2</v>
          </cell>
        </row>
        <row r="136">
          <cell r="J136">
            <v>222</v>
          </cell>
          <cell r="K136">
            <v>44.400000000000006</v>
          </cell>
        </row>
        <row r="137">
          <cell r="J137">
            <v>223</v>
          </cell>
          <cell r="K137">
            <v>44.6</v>
          </cell>
        </row>
        <row r="138">
          <cell r="J138">
            <v>224</v>
          </cell>
          <cell r="K138">
            <v>44.800000000000004</v>
          </cell>
        </row>
        <row r="139">
          <cell r="J139">
            <v>225</v>
          </cell>
          <cell r="K139">
            <v>45</v>
          </cell>
        </row>
        <row r="140">
          <cell r="J140">
            <v>226</v>
          </cell>
          <cell r="K140">
            <v>45.2</v>
          </cell>
        </row>
        <row r="141">
          <cell r="J141">
            <v>227</v>
          </cell>
          <cell r="K141">
            <v>45.400000000000006</v>
          </cell>
        </row>
        <row r="142">
          <cell r="J142">
            <v>228</v>
          </cell>
          <cell r="K142">
            <v>45.6</v>
          </cell>
        </row>
        <row r="143">
          <cell r="J143">
            <v>229</v>
          </cell>
          <cell r="K143">
            <v>45.800000000000004</v>
          </cell>
        </row>
        <row r="144">
          <cell r="J144">
            <v>230</v>
          </cell>
          <cell r="K144">
            <v>46</v>
          </cell>
        </row>
        <row r="145">
          <cell r="J145">
            <v>231</v>
          </cell>
          <cell r="K145">
            <v>46.2</v>
          </cell>
        </row>
        <row r="146">
          <cell r="J146">
            <v>232</v>
          </cell>
          <cell r="K146">
            <v>46.400000000000006</v>
          </cell>
        </row>
        <row r="147">
          <cell r="J147">
            <v>233</v>
          </cell>
          <cell r="K147">
            <v>46.6</v>
          </cell>
        </row>
        <row r="148">
          <cell r="J148">
            <v>234</v>
          </cell>
          <cell r="K148">
            <v>46.800000000000004</v>
          </cell>
        </row>
        <row r="149">
          <cell r="J149">
            <v>235</v>
          </cell>
          <cell r="K149">
            <v>47</v>
          </cell>
        </row>
        <row r="150">
          <cell r="J150">
            <v>236</v>
          </cell>
          <cell r="K150">
            <v>47.2</v>
          </cell>
        </row>
        <row r="151">
          <cell r="J151">
            <v>237</v>
          </cell>
          <cell r="K151">
            <v>47.400000000000006</v>
          </cell>
        </row>
        <row r="152">
          <cell r="J152">
            <v>238</v>
          </cell>
          <cell r="K152">
            <v>47.6</v>
          </cell>
        </row>
        <row r="153">
          <cell r="J153">
            <v>239</v>
          </cell>
          <cell r="K153">
            <v>47.800000000000004</v>
          </cell>
        </row>
        <row r="154">
          <cell r="J154">
            <v>240</v>
          </cell>
          <cell r="K154">
            <v>48</v>
          </cell>
        </row>
        <row r="155">
          <cell r="J155">
            <v>241</v>
          </cell>
          <cell r="K155">
            <v>48.19</v>
          </cell>
        </row>
        <row r="156">
          <cell r="J156">
            <v>242</v>
          </cell>
          <cell r="K156">
            <v>48.38</v>
          </cell>
        </row>
        <row r="157">
          <cell r="J157">
            <v>243</v>
          </cell>
          <cell r="K157">
            <v>48.57</v>
          </cell>
        </row>
        <row r="158">
          <cell r="J158">
            <v>244</v>
          </cell>
          <cell r="K158">
            <v>48.76</v>
          </cell>
        </row>
        <row r="159">
          <cell r="J159">
            <v>245</v>
          </cell>
          <cell r="K159">
            <v>48.95</v>
          </cell>
        </row>
        <row r="160">
          <cell r="J160">
            <v>246</v>
          </cell>
          <cell r="K160">
            <v>49.14</v>
          </cell>
        </row>
        <row r="161">
          <cell r="J161">
            <v>247</v>
          </cell>
          <cell r="K161">
            <v>49.33</v>
          </cell>
        </row>
        <row r="162">
          <cell r="J162">
            <v>248</v>
          </cell>
          <cell r="K162">
            <v>49.52</v>
          </cell>
        </row>
        <row r="163">
          <cell r="J163">
            <v>249</v>
          </cell>
          <cell r="K163">
            <v>49.71</v>
          </cell>
        </row>
        <row r="164">
          <cell r="J164">
            <v>250</v>
          </cell>
          <cell r="K164">
            <v>49.9</v>
          </cell>
        </row>
        <row r="165">
          <cell r="J165">
            <v>251</v>
          </cell>
          <cell r="K165">
            <v>50.09</v>
          </cell>
        </row>
        <row r="166">
          <cell r="J166">
            <v>252</v>
          </cell>
          <cell r="K166">
            <v>50.28</v>
          </cell>
        </row>
        <row r="167">
          <cell r="J167">
            <v>253</v>
          </cell>
          <cell r="K167">
            <v>50.47</v>
          </cell>
        </row>
        <row r="168">
          <cell r="J168">
            <v>254</v>
          </cell>
          <cell r="K168">
            <v>50.66</v>
          </cell>
        </row>
        <row r="169">
          <cell r="J169">
            <v>255</v>
          </cell>
          <cell r="K169">
            <v>50.85</v>
          </cell>
        </row>
        <row r="170">
          <cell r="J170">
            <v>256</v>
          </cell>
          <cell r="K170">
            <v>51.04</v>
          </cell>
        </row>
        <row r="171">
          <cell r="J171">
            <v>257</v>
          </cell>
          <cell r="K171">
            <v>51.23</v>
          </cell>
        </row>
        <row r="172">
          <cell r="J172">
            <v>258</v>
          </cell>
          <cell r="K172">
            <v>51.42</v>
          </cell>
        </row>
        <row r="173">
          <cell r="J173">
            <v>259</v>
          </cell>
          <cell r="K173">
            <v>51.61</v>
          </cell>
        </row>
        <row r="174">
          <cell r="J174">
            <v>260</v>
          </cell>
          <cell r="K174">
            <v>51.8</v>
          </cell>
        </row>
        <row r="175">
          <cell r="J175">
            <v>261</v>
          </cell>
          <cell r="K175">
            <v>51.99</v>
          </cell>
        </row>
        <row r="176">
          <cell r="J176">
            <v>262</v>
          </cell>
          <cell r="K176">
            <v>52.18</v>
          </cell>
        </row>
        <row r="177">
          <cell r="J177">
            <v>263</v>
          </cell>
          <cell r="K177">
            <v>52.37</v>
          </cell>
        </row>
        <row r="178">
          <cell r="J178">
            <v>264</v>
          </cell>
          <cell r="K178">
            <v>52.56</v>
          </cell>
        </row>
        <row r="179">
          <cell r="J179">
            <v>265</v>
          </cell>
          <cell r="K179">
            <v>52.75</v>
          </cell>
        </row>
        <row r="180">
          <cell r="J180">
            <v>266</v>
          </cell>
          <cell r="K180">
            <v>52.94</v>
          </cell>
        </row>
        <row r="181">
          <cell r="J181">
            <v>267</v>
          </cell>
          <cell r="K181">
            <v>53.13</v>
          </cell>
        </row>
        <row r="182">
          <cell r="J182">
            <v>268</v>
          </cell>
          <cell r="K182">
            <v>53.32</v>
          </cell>
        </row>
        <row r="183">
          <cell r="J183">
            <v>269</v>
          </cell>
          <cell r="K183">
            <v>53.51</v>
          </cell>
        </row>
        <row r="184">
          <cell r="J184">
            <v>270</v>
          </cell>
          <cell r="K184">
            <v>53.7</v>
          </cell>
        </row>
        <row r="185">
          <cell r="J185">
            <v>271</v>
          </cell>
          <cell r="K185">
            <v>53.89</v>
          </cell>
        </row>
        <row r="186">
          <cell r="J186">
            <v>272</v>
          </cell>
          <cell r="K186">
            <v>54.08</v>
          </cell>
        </row>
        <row r="187">
          <cell r="J187">
            <v>273</v>
          </cell>
          <cell r="K187">
            <v>54.27</v>
          </cell>
        </row>
        <row r="188">
          <cell r="J188">
            <v>274</v>
          </cell>
          <cell r="K188">
            <v>54.46</v>
          </cell>
        </row>
        <row r="189">
          <cell r="J189">
            <v>275</v>
          </cell>
          <cell r="K189">
            <v>54.65</v>
          </cell>
        </row>
        <row r="190">
          <cell r="J190">
            <v>276</v>
          </cell>
          <cell r="K190">
            <v>54.84</v>
          </cell>
        </row>
        <row r="191">
          <cell r="J191">
            <v>277</v>
          </cell>
          <cell r="K191">
            <v>55.03</v>
          </cell>
        </row>
        <row r="192">
          <cell r="J192">
            <v>278</v>
          </cell>
          <cell r="K192">
            <v>55.22</v>
          </cell>
        </row>
        <row r="193">
          <cell r="J193">
            <v>279</v>
          </cell>
          <cell r="K193">
            <v>55.41</v>
          </cell>
        </row>
        <row r="194">
          <cell r="J194">
            <v>280</v>
          </cell>
          <cell r="K194">
            <v>55.6</v>
          </cell>
        </row>
        <row r="195">
          <cell r="J195">
            <v>281</v>
          </cell>
          <cell r="K195">
            <v>55.79</v>
          </cell>
        </row>
        <row r="196">
          <cell r="J196">
            <v>282</v>
          </cell>
          <cell r="K196">
            <v>55.980000000000004</v>
          </cell>
        </row>
        <row r="197">
          <cell r="J197">
            <v>283</v>
          </cell>
          <cell r="K197">
            <v>56.17</v>
          </cell>
        </row>
        <row r="198">
          <cell r="J198">
            <v>284</v>
          </cell>
          <cell r="K198">
            <v>56.36</v>
          </cell>
        </row>
        <row r="199">
          <cell r="J199">
            <v>285</v>
          </cell>
          <cell r="K199">
            <v>56.55</v>
          </cell>
        </row>
        <row r="200">
          <cell r="J200">
            <v>286</v>
          </cell>
          <cell r="K200">
            <v>56.74</v>
          </cell>
        </row>
        <row r="201">
          <cell r="J201">
            <v>287</v>
          </cell>
          <cell r="K201">
            <v>56.93</v>
          </cell>
        </row>
        <row r="202">
          <cell r="J202">
            <v>288</v>
          </cell>
          <cell r="K202">
            <v>57.120000000000005</v>
          </cell>
        </row>
        <row r="203">
          <cell r="J203">
            <v>289</v>
          </cell>
          <cell r="K203">
            <v>57.31</v>
          </cell>
        </row>
        <row r="204">
          <cell r="J204">
            <v>290</v>
          </cell>
          <cell r="K204">
            <v>57.5</v>
          </cell>
        </row>
        <row r="205">
          <cell r="J205">
            <v>291</v>
          </cell>
          <cell r="K205">
            <v>57.69</v>
          </cell>
        </row>
        <row r="206">
          <cell r="J206">
            <v>292</v>
          </cell>
          <cell r="K206">
            <v>57.88</v>
          </cell>
        </row>
        <row r="207">
          <cell r="J207">
            <v>293</v>
          </cell>
          <cell r="K207">
            <v>58.07</v>
          </cell>
        </row>
        <row r="208">
          <cell r="J208">
            <v>294</v>
          </cell>
          <cell r="K208">
            <v>58.26</v>
          </cell>
        </row>
        <row r="209">
          <cell r="J209">
            <v>295</v>
          </cell>
          <cell r="K209">
            <v>58.45</v>
          </cell>
        </row>
        <row r="210">
          <cell r="J210">
            <v>296</v>
          </cell>
          <cell r="K210">
            <v>58.64</v>
          </cell>
        </row>
        <row r="211">
          <cell r="J211">
            <v>297</v>
          </cell>
          <cell r="K211">
            <v>58.83</v>
          </cell>
        </row>
        <row r="212">
          <cell r="J212">
            <v>298</v>
          </cell>
          <cell r="K212">
            <v>59.019999999999996</v>
          </cell>
        </row>
        <row r="213">
          <cell r="J213">
            <v>299</v>
          </cell>
          <cell r="K213">
            <v>59.21</v>
          </cell>
        </row>
        <row r="214">
          <cell r="J214">
            <v>300</v>
          </cell>
          <cell r="K214">
            <v>59.4</v>
          </cell>
        </row>
        <row r="215">
          <cell r="J215">
            <v>301</v>
          </cell>
          <cell r="K215">
            <v>59.59</v>
          </cell>
        </row>
        <row r="216">
          <cell r="J216">
            <v>302</v>
          </cell>
          <cell r="K216">
            <v>59.78</v>
          </cell>
        </row>
        <row r="217">
          <cell r="J217">
            <v>303</v>
          </cell>
          <cell r="K217">
            <v>59.97</v>
          </cell>
        </row>
        <row r="218">
          <cell r="J218">
            <v>304</v>
          </cell>
          <cell r="K218">
            <v>60.16</v>
          </cell>
        </row>
        <row r="219">
          <cell r="J219">
            <v>305</v>
          </cell>
          <cell r="K219">
            <v>60.35</v>
          </cell>
        </row>
        <row r="220">
          <cell r="J220">
            <v>306</v>
          </cell>
          <cell r="K220">
            <v>60.54</v>
          </cell>
        </row>
        <row r="221">
          <cell r="J221">
            <v>307</v>
          </cell>
          <cell r="K221">
            <v>60.730000000000004</v>
          </cell>
        </row>
        <row r="222">
          <cell r="J222">
            <v>308</v>
          </cell>
          <cell r="K222">
            <v>60.92</v>
          </cell>
        </row>
        <row r="223">
          <cell r="J223">
            <v>309</v>
          </cell>
          <cell r="K223">
            <v>61.11</v>
          </cell>
        </row>
        <row r="224">
          <cell r="J224">
            <v>310</v>
          </cell>
          <cell r="K224">
            <v>61.3</v>
          </cell>
        </row>
        <row r="225">
          <cell r="J225">
            <v>311</v>
          </cell>
          <cell r="K225">
            <v>61.49</v>
          </cell>
        </row>
        <row r="226">
          <cell r="J226">
            <v>312</v>
          </cell>
          <cell r="K226">
            <v>61.68</v>
          </cell>
        </row>
        <row r="227">
          <cell r="J227">
            <v>313</v>
          </cell>
          <cell r="K227">
            <v>61.870000000000005</v>
          </cell>
        </row>
        <row r="228">
          <cell r="J228">
            <v>314</v>
          </cell>
          <cell r="K228">
            <v>62.06</v>
          </cell>
        </row>
        <row r="229">
          <cell r="J229">
            <v>315</v>
          </cell>
          <cell r="K229">
            <v>62.25</v>
          </cell>
        </row>
        <row r="230">
          <cell r="J230">
            <v>316</v>
          </cell>
          <cell r="K230">
            <v>62.44</v>
          </cell>
        </row>
        <row r="231">
          <cell r="J231">
            <v>317</v>
          </cell>
          <cell r="K231">
            <v>62.63</v>
          </cell>
        </row>
        <row r="232">
          <cell r="J232">
            <v>318</v>
          </cell>
          <cell r="K232">
            <v>62.82</v>
          </cell>
        </row>
        <row r="233">
          <cell r="J233">
            <v>319</v>
          </cell>
          <cell r="K233">
            <v>63.01</v>
          </cell>
        </row>
        <row r="234">
          <cell r="J234">
            <v>320</v>
          </cell>
          <cell r="K234">
            <v>63.2</v>
          </cell>
        </row>
        <row r="235">
          <cell r="J235">
            <v>321</v>
          </cell>
          <cell r="K235">
            <v>63.39</v>
          </cell>
        </row>
        <row r="236">
          <cell r="J236">
            <v>322</v>
          </cell>
          <cell r="K236">
            <v>63.58</v>
          </cell>
        </row>
        <row r="237">
          <cell r="J237">
            <v>323</v>
          </cell>
          <cell r="K237">
            <v>63.769999999999996</v>
          </cell>
        </row>
        <row r="238">
          <cell r="J238">
            <v>324</v>
          </cell>
          <cell r="K238">
            <v>63.96</v>
          </cell>
        </row>
        <row r="239">
          <cell r="J239">
            <v>325</v>
          </cell>
          <cell r="K239">
            <v>64.150000000000006</v>
          </cell>
        </row>
        <row r="240">
          <cell r="J240">
            <v>326</v>
          </cell>
          <cell r="K240">
            <v>64.34</v>
          </cell>
        </row>
        <row r="241">
          <cell r="J241">
            <v>327</v>
          </cell>
          <cell r="K241">
            <v>64.53</v>
          </cell>
        </row>
        <row r="242">
          <cell r="J242">
            <v>328</v>
          </cell>
          <cell r="K242">
            <v>64.72</v>
          </cell>
        </row>
        <row r="243">
          <cell r="J243">
            <v>329</v>
          </cell>
          <cell r="K243">
            <v>64.91</v>
          </cell>
        </row>
        <row r="244">
          <cell r="J244">
            <v>330</v>
          </cell>
          <cell r="K244">
            <v>65.099999999999994</v>
          </cell>
        </row>
        <row r="245">
          <cell r="J245">
            <v>331</v>
          </cell>
          <cell r="K245">
            <v>65.289999999999992</v>
          </cell>
        </row>
        <row r="246">
          <cell r="J246">
            <v>332</v>
          </cell>
          <cell r="K246">
            <v>65.48</v>
          </cell>
        </row>
        <row r="247">
          <cell r="J247">
            <v>333</v>
          </cell>
          <cell r="K247">
            <v>65.67</v>
          </cell>
        </row>
        <row r="248">
          <cell r="J248">
            <v>334</v>
          </cell>
          <cell r="K248">
            <v>65.86</v>
          </cell>
        </row>
        <row r="249">
          <cell r="J249">
            <v>335</v>
          </cell>
          <cell r="K249">
            <v>66.05</v>
          </cell>
        </row>
        <row r="250">
          <cell r="J250">
            <v>336</v>
          </cell>
          <cell r="K250">
            <v>66.240000000000009</v>
          </cell>
        </row>
        <row r="251">
          <cell r="J251">
            <v>337</v>
          </cell>
          <cell r="K251">
            <v>66.430000000000007</v>
          </cell>
        </row>
        <row r="252">
          <cell r="J252">
            <v>338</v>
          </cell>
          <cell r="K252">
            <v>66.62</v>
          </cell>
        </row>
        <row r="253">
          <cell r="J253">
            <v>339</v>
          </cell>
          <cell r="K253">
            <v>66.81</v>
          </cell>
        </row>
        <row r="254">
          <cell r="J254">
            <v>340</v>
          </cell>
          <cell r="K254">
            <v>67</v>
          </cell>
        </row>
        <row r="255">
          <cell r="J255">
            <v>341</v>
          </cell>
          <cell r="K255">
            <v>67.19</v>
          </cell>
        </row>
        <row r="256">
          <cell r="J256">
            <v>342</v>
          </cell>
          <cell r="K256">
            <v>67.38</v>
          </cell>
        </row>
        <row r="257">
          <cell r="J257">
            <v>343</v>
          </cell>
          <cell r="K257">
            <v>67.569999999999993</v>
          </cell>
        </row>
        <row r="258">
          <cell r="J258">
            <v>344</v>
          </cell>
          <cell r="K258">
            <v>67.760000000000005</v>
          </cell>
        </row>
        <row r="259">
          <cell r="J259">
            <v>345</v>
          </cell>
          <cell r="K259">
            <v>67.95</v>
          </cell>
        </row>
        <row r="260">
          <cell r="J260">
            <v>346</v>
          </cell>
          <cell r="K260">
            <v>68.14</v>
          </cell>
        </row>
        <row r="261">
          <cell r="J261">
            <v>347</v>
          </cell>
          <cell r="K261">
            <v>68.33</v>
          </cell>
        </row>
        <row r="262">
          <cell r="J262">
            <v>348</v>
          </cell>
          <cell r="K262">
            <v>68.52</v>
          </cell>
        </row>
        <row r="263">
          <cell r="J263">
            <v>349</v>
          </cell>
          <cell r="K263">
            <v>68.710000000000008</v>
          </cell>
        </row>
        <row r="264">
          <cell r="J264">
            <v>350</v>
          </cell>
          <cell r="K264">
            <v>68.900000000000006</v>
          </cell>
        </row>
        <row r="265">
          <cell r="J265">
            <v>351</v>
          </cell>
          <cell r="K265">
            <v>69.09</v>
          </cell>
        </row>
        <row r="266">
          <cell r="J266">
            <v>352</v>
          </cell>
          <cell r="K266">
            <v>69.28</v>
          </cell>
        </row>
        <row r="267">
          <cell r="J267">
            <v>353</v>
          </cell>
          <cell r="K267">
            <v>69.47</v>
          </cell>
        </row>
        <row r="268">
          <cell r="J268">
            <v>354</v>
          </cell>
          <cell r="K268">
            <v>69.66</v>
          </cell>
        </row>
        <row r="269">
          <cell r="J269">
            <v>355</v>
          </cell>
          <cell r="K269">
            <v>69.849999999999994</v>
          </cell>
        </row>
        <row r="270">
          <cell r="J270">
            <v>356</v>
          </cell>
          <cell r="K270">
            <v>70.039999999999992</v>
          </cell>
        </row>
        <row r="271">
          <cell r="J271">
            <v>357</v>
          </cell>
          <cell r="K271">
            <v>70.23</v>
          </cell>
        </row>
        <row r="272">
          <cell r="J272">
            <v>358</v>
          </cell>
          <cell r="K272">
            <v>70.42</v>
          </cell>
        </row>
        <row r="273">
          <cell r="J273">
            <v>359</v>
          </cell>
          <cell r="K273">
            <v>70.61</v>
          </cell>
        </row>
        <row r="274">
          <cell r="J274">
            <v>360</v>
          </cell>
          <cell r="K274">
            <v>70.8</v>
          </cell>
        </row>
        <row r="275">
          <cell r="J275">
            <v>361</v>
          </cell>
          <cell r="K275">
            <v>70.990000000000009</v>
          </cell>
        </row>
        <row r="276">
          <cell r="J276">
            <v>362</v>
          </cell>
          <cell r="K276">
            <v>71.180000000000007</v>
          </cell>
        </row>
        <row r="277">
          <cell r="J277">
            <v>363</v>
          </cell>
          <cell r="K277">
            <v>71.37</v>
          </cell>
        </row>
        <row r="278">
          <cell r="J278">
            <v>364</v>
          </cell>
          <cell r="K278">
            <v>71.56</v>
          </cell>
        </row>
        <row r="279">
          <cell r="J279">
            <v>365</v>
          </cell>
          <cell r="K279">
            <v>71.75</v>
          </cell>
        </row>
        <row r="280">
          <cell r="J280">
            <v>366</v>
          </cell>
          <cell r="K280">
            <v>71.94</v>
          </cell>
        </row>
        <row r="281">
          <cell r="J281">
            <v>367</v>
          </cell>
          <cell r="K281">
            <v>72.13</v>
          </cell>
        </row>
        <row r="282">
          <cell r="J282">
            <v>368</v>
          </cell>
          <cell r="K282">
            <v>72.319999999999993</v>
          </cell>
        </row>
        <row r="283">
          <cell r="J283">
            <v>369</v>
          </cell>
          <cell r="K283">
            <v>72.510000000000005</v>
          </cell>
        </row>
        <row r="284">
          <cell r="J284">
            <v>370</v>
          </cell>
          <cell r="K284">
            <v>72.7</v>
          </cell>
        </row>
        <row r="285">
          <cell r="J285">
            <v>371</v>
          </cell>
          <cell r="K285">
            <v>72.89</v>
          </cell>
        </row>
        <row r="286">
          <cell r="J286">
            <v>372</v>
          </cell>
          <cell r="K286">
            <v>73.08</v>
          </cell>
        </row>
        <row r="287">
          <cell r="J287">
            <v>373</v>
          </cell>
          <cell r="K287">
            <v>73.27</v>
          </cell>
        </row>
        <row r="288">
          <cell r="J288">
            <v>374</v>
          </cell>
          <cell r="K288">
            <v>73.460000000000008</v>
          </cell>
        </row>
        <row r="289">
          <cell r="J289">
            <v>375</v>
          </cell>
          <cell r="K289">
            <v>73.650000000000006</v>
          </cell>
        </row>
        <row r="290">
          <cell r="J290">
            <v>376</v>
          </cell>
          <cell r="K290">
            <v>73.84</v>
          </cell>
        </row>
        <row r="291">
          <cell r="J291">
            <v>377</v>
          </cell>
          <cell r="K291">
            <v>74.03</v>
          </cell>
        </row>
        <row r="292">
          <cell r="J292">
            <v>378</v>
          </cell>
          <cell r="K292">
            <v>74.22</v>
          </cell>
        </row>
        <row r="293">
          <cell r="J293">
            <v>379</v>
          </cell>
          <cell r="K293">
            <v>74.41</v>
          </cell>
        </row>
        <row r="294">
          <cell r="J294">
            <v>380</v>
          </cell>
          <cell r="K294">
            <v>74.599999999999994</v>
          </cell>
        </row>
        <row r="295">
          <cell r="J295">
            <v>381</v>
          </cell>
          <cell r="K295">
            <v>74.789999999999992</v>
          </cell>
        </row>
        <row r="296">
          <cell r="J296">
            <v>382</v>
          </cell>
          <cell r="K296">
            <v>74.98</v>
          </cell>
        </row>
        <row r="297">
          <cell r="J297">
            <v>383</v>
          </cell>
          <cell r="K297">
            <v>75.17</v>
          </cell>
        </row>
        <row r="298">
          <cell r="J298">
            <v>384</v>
          </cell>
          <cell r="K298">
            <v>75.36</v>
          </cell>
        </row>
        <row r="299">
          <cell r="J299">
            <v>385</v>
          </cell>
          <cell r="K299">
            <v>75.55</v>
          </cell>
        </row>
        <row r="300">
          <cell r="J300">
            <v>386</v>
          </cell>
          <cell r="K300">
            <v>75.740000000000009</v>
          </cell>
        </row>
        <row r="301">
          <cell r="J301">
            <v>387</v>
          </cell>
          <cell r="K301">
            <v>75.930000000000007</v>
          </cell>
        </row>
        <row r="302">
          <cell r="J302">
            <v>388</v>
          </cell>
          <cell r="K302">
            <v>76.12</v>
          </cell>
        </row>
        <row r="303">
          <cell r="J303">
            <v>389</v>
          </cell>
          <cell r="K303">
            <v>76.31</v>
          </cell>
        </row>
        <row r="304">
          <cell r="J304">
            <v>390</v>
          </cell>
          <cell r="K304">
            <v>76.5</v>
          </cell>
        </row>
        <row r="305">
          <cell r="J305">
            <v>391</v>
          </cell>
          <cell r="K305">
            <v>76.69</v>
          </cell>
        </row>
        <row r="306">
          <cell r="J306">
            <v>392</v>
          </cell>
          <cell r="K306">
            <v>76.88</v>
          </cell>
        </row>
        <row r="307">
          <cell r="J307">
            <v>393</v>
          </cell>
          <cell r="K307">
            <v>77.069999999999993</v>
          </cell>
        </row>
        <row r="308">
          <cell r="J308">
            <v>394</v>
          </cell>
          <cell r="K308">
            <v>77.260000000000005</v>
          </cell>
        </row>
        <row r="309">
          <cell r="J309">
            <v>395</v>
          </cell>
          <cell r="K309">
            <v>77.45</v>
          </cell>
        </row>
        <row r="310">
          <cell r="J310">
            <v>396</v>
          </cell>
          <cell r="K310">
            <v>77.64</v>
          </cell>
        </row>
        <row r="311">
          <cell r="J311">
            <v>397</v>
          </cell>
          <cell r="K311">
            <v>77.83</v>
          </cell>
        </row>
        <row r="312">
          <cell r="J312">
            <v>398</v>
          </cell>
          <cell r="K312">
            <v>78.02</v>
          </cell>
        </row>
        <row r="313">
          <cell r="J313">
            <v>399</v>
          </cell>
          <cell r="K313">
            <v>78.210000000000008</v>
          </cell>
        </row>
        <row r="314">
          <cell r="J314">
            <v>400</v>
          </cell>
          <cell r="K314">
            <v>78.400000000000006</v>
          </cell>
        </row>
        <row r="315">
          <cell r="J315">
            <v>401</v>
          </cell>
          <cell r="K315">
            <v>78.59</v>
          </cell>
        </row>
        <row r="316">
          <cell r="J316">
            <v>402</v>
          </cell>
          <cell r="K316">
            <v>78.78</v>
          </cell>
        </row>
        <row r="317">
          <cell r="J317">
            <v>403</v>
          </cell>
          <cell r="K317">
            <v>78.97</v>
          </cell>
        </row>
        <row r="318">
          <cell r="J318">
            <v>404</v>
          </cell>
          <cell r="K318">
            <v>79.16</v>
          </cell>
        </row>
        <row r="319">
          <cell r="J319">
            <v>405</v>
          </cell>
          <cell r="K319">
            <v>79.349999999999994</v>
          </cell>
        </row>
        <row r="320">
          <cell r="J320">
            <v>406</v>
          </cell>
          <cell r="K320">
            <v>79.539999999999992</v>
          </cell>
        </row>
        <row r="321">
          <cell r="J321">
            <v>407</v>
          </cell>
          <cell r="K321">
            <v>79.73</v>
          </cell>
        </row>
        <row r="322">
          <cell r="J322">
            <v>408</v>
          </cell>
          <cell r="K322">
            <v>79.92</v>
          </cell>
        </row>
        <row r="323">
          <cell r="J323">
            <v>409</v>
          </cell>
          <cell r="K323">
            <v>80.11</v>
          </cell>
        </row>
        <row r="324">
          <cell r="J324">
            <v>410</v>
          </cell>
          <cell r="K324">
            <v>80.3</v>
          </cell>
        </row>
        <row r="325">
          <cell r="J325">
            <v>411</v>
          </cell>
          <cell r="K325">
            <v>80.490000000000009</v>
          </cell>
        </row>
        <row r="326">
          <cell r="J326">
            <v>412</v>
          </cell>
          <cell r="K326">
            <v>80.680000000000007</v>
          </cell>
        </row>
        <row r="327">
          <cell r="J327">
            <v>413</v>
          </cell>
          <cell r="K327">
            <v>80.87</v>
          </cell>
        </row>
        <row r="328">
          <cell r="J328">
            <v>414</v>
          </cell>
          <cell r="K328">
            <v>81.06</v>
          </cell>
        </row>
        <row r="329">
          <cell r="J329">
            <v>415</v>
          </cell>
          <cell r="K329">
            <v>81.25</v>
          </cell>
        </row>
        <row r="330">
          <cell r="J330">
            <v>416</v>
          </cell>
          <cell r="K330">
            <v>81.44</v>
          </cell>
        </row>
        <row r="331">
          <cell r="J331">
            <v>417</v>
          </cell>
          <cell r="K331">
            <v>81.63</v>
          </cell>
        </row>
        <row r="332">
          <cell r="J332">
            <v>418</v>
          </cell>
          <cell r="K332">
            <v>81.819999999999993</v>
          </cell>
        </row>
        <row r="333">
          <cell r="J333">
            <v>419</v>
          </cell>
          <cell r="K333">
            <v>82.009999999999991</v>
          </cell>
        </row>
        <row r="334">
          <cell r="J334">
            <v>420</v>
          </cell>
          <cell r="K334">
            <v>82.2</v>
          </cell>
        </row>
        <row r="335">
          <cell r="J335">
            <v>421</v>
          </cell>
          <cell r="K335">
            <v>82.39</v>
          </cell>
        </row>
        <row r="336">
          <cell r="J336">
            <v>422</v>
          </cell>
          <cell r="K336">
            <v>82.58</v>
          </cell>
        </row>
        <row r="337">
          <cell r="J337">
            <v>423</v>
          </cell>
          <cell r="K337">
            <v>82.77000000000001</v>
          </cell>
        </row>
        <row r="338">
          <cell r="J338">
            <v>424</v>
          </cell>
          <cell r="K338">
            <v>82.960000000000008</v>
          </cell>
        </row>
        <row r="339">
          <cell r="J339">
            <v>425</v>
          </cell>
          <cell r="K339">
            <v>83.15</v>
          </cell>
        </row>
        <row r="340">
          <cell r="J340">
            <v>426</v>
          </cell>
          <cell r="K340">
            <v>83.34</v>
          </cell>
        </row>
        <row r="341">
          <cell r="J341">
            <v>427</v>
          </cell>
          <cell r="K341">
            <v>83.53</v>
          </cell>
        </row>
        <row r="342">
          <cell r="J342">
            <v>428</v>
          </cell>
          <cell r="K342">
            <v>83.72</v>
          </cell>
        </row>
        <row r="343">
          <cell r="J343">
            <v>429</v>
          </cell>
          <cell r="K343">
            <v>83.91</v>
          </cell>
        </row>
        <row r="344">
          <cell r="J344">
            <v>430</v>
          </cell>
          <cell r="K344">
            <v>84.1</v>
          </cell>
        </row>
        <row r="345">
          <cell r="J345">
            <v>431</v>
          </cell>
          <cell r="K345">
            <v>84.289999999999992</v>
          </cell>
        </row>
        <row r="346">
          <cell r="J346">
            <v>432</v>
          </cell>
          <cell r="K346">
            <v>84.48</v>
          </cell>
        </row>
        <row r="347">
          <cell r="J347">
            <v>433</v>
          </cell>
          <cell r="K347">
            <v>84.67</v>
          </cell>
        </row>
        <row r="348">
          <cell r="J348">
            <v>434</v>
          </cell>
          <cell r="K348">
            <v>84.86</v>
          </cell>
        </row>
        <row r="349">
          <cell r="J349">
            <v>435</v>
          </cell>
          <cell r="K349">
            <v>85.05</v>
          </cell>
        </row>
        <row r="350">
          <cell r="J350">
            <v>436</v>
          </cell>
          <cell r="K350">
            <v>85.240000000000009</v>
          </cell>
        </row>
        <row r="351">
          <cell r="J351">
            <v>437</v>
          </cell>
          <cell r="K351">
            <v>85.43</v>
          </cell>
        </row>
        <row r="352">
          <cell r="J352">
            <v>438</v>
          </cell>
          <cell r="K352">
            <v>85.62</v>
          </cell>
        </row>
        <row r="353">
          <cell r="J353">
            <v>439</v>
          </cell>
          <cell r="K353">
            <v>85.81</v>
          </cell>
        </row>
        <row r="354">
          <cell r="J354">
            <v>440</v>
          </cell>
          <cell r="K354">
            <v>86</v>
          </cell>
        </row>
        <row r="355">
          <cell r="J355">
            <v>441</v>
          </cell>
          <cell r="K355">
            <v>86.19</v>
          </cell>
        </row>
        <row r="356">
          <cell r="J356">
            <v>442</v>
          </cell>
          <cell r="K356">
            <v>86.38</v>
          </cell>
        </row>
        <row r="357">
          <cell r="J357">
            <v>443</v>
          </cell>
          <cell r="K357">
            <v>86.57</v>
          </cell>
        </row>
        <row r="358">
          <cell r="J358">
            <v>444</v>
          </cell>
          <cell r="K358">
            <v>86.759999999999991</v>
          </cell>
        </row>
        <row r="359">
          <cell r="J359">
            <v>445</v>
          </cell>
          <cell r="K359">
            <v>86.95</v>
          </cell>
        </row>
        <row r="360">
          <cell r="J360">
            <v>446</v>
          </cell>
          <cell r="K360">
            <v>87.14</v>
          </cell>
        </row>
        <row r="361">
          <cell r="J361">
            <v>447</v>
          </cell>
          <cell r="K361">
            <v>87.33</v>
          </cell>
        </row>
        <row r="362">
          <cell r="J362">
            <v>448</v>
          </cell>
          <cell r="K362">
            <v>87.52000000000001</v>
          </cell>
        </row>
        <row r="363">
          <cell r="J363">
            <v>449</v>
          </cell>
          <cell r="K363">
            <v>87.710000000000008</v>
          </cell>
        </row>
        <row r="364">
          <cell r="J364">
            <v>450</v>
          </cell>
          <cell r="K364">
            <v>87.9</v>
          </cell>
        </row>
        <row r="365">
          <cell r="J365">
            <v>451</v>
          </cell>
          <cell r="K365">
            <v>88.09</v>
          </cell>
        </row>
        <row r="366">
          <cell r="J366">
            <v>452</v>
          </cell>
          <cell r="K366">
            <v>88.28</v>
          </cell>
        </row>
        <row r="367">
          <cell r="J367">
            <v>453</v>
          </cell>
          <cell r="K367">
            <v>88.47</v>
          </cell>
        </row>
        <row r="368">
          <cell r="J368">
            <v>454</v>
          </cell>
          <cell r="K368">
            <v>88.66</v>
          </cell>
        </row>
        <row r="369">
          <cell r="J369">
            <v>455</v>
          </cell>
          <cell r="K369">
            <v>88.85</v>
          </cell>
        </row>
        <row r="370">
          <cell r="J370">
            <v>456</v>
          </cell>
          <cell r="K370">
            <v>89.039999999999992</v>
          </cell>
        </row>
        <row r="371">
          <cell r="J371">
            <v>457</v>
          </cell>
          <cell r="K371">
            <v>89.23</v>
          </cell>
        </row>
        <row r="372">
          <cell r="J372">
            <v>458</v>
          </cell>
          <cell r="K372">
            <v>89.42</v>
          </cell>
        </row>
        <row r="373">
          <cell r="J373">
            <v>459</v>
          </cell>
          <cell r="K373">
            <v>89.61</v>
          </cell>
        </row>
        <row r="374">
          <cell r="J374">
            <v>460</v>
          </cell>
          <cell r="K374">
            <v>89.8</v>
          </cell>
        </row>
        <row r="375">
          <cell r="J375">
            <v>461</v>
          </cell>
          <cell r="K375">
            <v>89.990000000000009</v>
          </cell>
        </row>
        <row r="376">
          <cell r="J376">
            <v>462</v>
          </cell>
          <cell r="K376">
            <v>90.18</v>
          </cell>
        </row>
        <row r="377">
          <cell r="J377">
            <v>463</v>
          </cell>
          <cell r="K377">
            <v>90.37</v>
          </cell>
        </row>
        <row r="378">
          <cell r="J378">
            <v>464</v>
          </cell>
          <cell r="K378">
            <v>90.56</v>
          </cell>
        </row>
        <row r="379">
          <cell r="J379">
            <v>465</v>
          </cell>
          <cell r="K379">
            <v>90.75</v>
          </cell>
        </row>
        <row r="380">
          <cell r="J380">
            <v>466</v>
          </cell>
          <cell r="K380">
            <v>90.94</v>
          </cell>
        </row>
        <row r="381">
          <cell r="J381">
            <v>467</v>
          </cell>
          <cell r="K381">
            <v>91.13</v>
          </cell>
        </row>
        <row r="382">
          <cell r="J382">
            <v>468</v>
          </cell>
          <cell r="K382">
            <v>91.32</v>
          </cell>
        </row>
        <row r="383">
          <cell r="J383">
            <v>469</v>
          </cell>
          <cell r="K383">
            <v>91.509999999999991</v>
          </cell>
        </row>
        <row r="384">
          <cell r="J384">
            <v>470</v>
          </cell>
          <cell r="K384">
            <v>91.7</v>
          </cell>
        </row>
        <row r="385">
          <cell r="J385">
            <v>471</v>
          </cell>
          <cell r="K385">
            <v>91.89</v>
          </cell>
        </row>
        <row r="386">
          <cell r="J386">
            <v>472</v>
          </cell>
          <cell r="K386">
            <v>92.08</v>
          </cell>
        </row>
        <row r="387">
          <cell r="J387">
            <v>473</v>
          </cell>
          <cell r="K387">
            <v>92.27000000000001</v>
          </cell>
        </row>
        <row r="388">
          <cell r="J388">
            <v>474</v>
          </cell>
          <cell r="K388">
            <v>92.460000000000008</v>
          </cell>
        </row>
        <row r="389">
          <cell r="J389">
            <v>475</v>
          </cell>
          <cell r="K389">
            <v>92.65</v>
          </cell>
        </row>
        <row r="390">
          <cell r="J390">
            <v>476</v>
          </cell>
          <cell r="K390">
            <v>92.84</v>
          </cell>
        </row>
        <row r="391">
          <cell r="J391">
            <v>477</v>
          </cell>
          <cell r="K391">
            <v>93.03</v>
          </cell>
        </row>
        <row r="392">
          <cell r="J392">
            <v>478</v>
          </cell>
          <cell r="K392">
            <v>93.22</v>
          </cell>
        </row>
        <row r="393">
          <cell r="J393">
            <v>479</v>
          </cell>
          <cell r="K393">
            <v>93.41</v>
          </cell>
        </row>
        <row r="394">
          <cell r="J394">
            <v>480</v>
          </cell>
          <cell r="K394">
            <v>93.6</v>
          </cell>
        </row>
        <row r="395">
          <cell r="J395">
            <v>481</v>
          </cell>
          <cell r="K395">
            <v>93.789999999999992</v>
          </cell>
        </row>
        <row r="396">
          <cell r="J396">
            <v>482</v>
          </cell>
          <cell r="K396">
            <v>93.98</v>
          </cell>
        </row>
        <row r="397">
          <cell r="J397">
            <v>483</v>
          </cell>
          <cell r="K397">
            <v>94.17</v>
          </cell>
        </row>
        <row r="398">
          <cell r="J398">
            <v>484</v>
          </cell>
          <cell r="K398">
            <v>94.36</v>
          </cell>
        </row>
        <row r="399">
          <cell r="J399">
            <v>485</v>
          </cell>
          <cell r="K399">
            <v>94.55</v>
          </cell>
        </row>
        <row r="400">
          <cell r="J400">
            <v>486</v>
          </cell>
          <cell r="K400">
            <v>94.740000000000009</v>
          </cell>
        </row>
        <row r="401">
          <cell r="J401">
            <v>487</v>
          </cell>
          <cell r="K401">
            <v>94.93</v>
          </cell>
        </row>
        <row r="402">
          <cell r="J402">
            <v>488</v>
          </cell>
          <cell r="K402">
            <v>95.12</v>
          </cell>
        </row>
        <row r="403">
          <cell r="J403">
            <v>489</v>
          </cell>
          <cell r="K403">
            <v>95.31</v>
          </cell>
        </row>
        <row r="404">
          <cell r="J404">
            <v>490</v>
          </cell>
          <cell r="K404">
            <v>95.5</v>
          </cell>
        </row>
        <row r="405">
          <cell r="J405">
            <v>491</v>
          </cell>
          <cell r="K405">
            <v>95.69</v>
          </cell>
        </row>
        <row r="406">
          <cell r="J406">
            <v>492</v>
          </cell>
          <cell r="K406">
            <v>95.88</v>
          </cell>
        </row>
        <row r="407">
          <cell r="J407">
            <v>493</v>
          </cell>
          <cell r="K407">
            <v>96.07</v>
          </cell>
        </row>
        <row r="408">
          <cell r="J408">
            <v>494</v>
          </cell>
          <cell r="K408">
            <v>96.259999999999991</v>
          </cell>
        </row>
        <row r="409">
          <cell r="J409">
            <v>495</v>
          </cell>
          <cell r="K409">
            <v>96.45</v>
          </cell>
        </row>
        <row r="410">
          <cell r="J410">
            <v>496</v>
          </cell>
          <cell r="K410">
            <v>96.64</v>
          </cell>
        </row>
        <row r="411">
          <cell r="J411">
            <v>497</v>
          </cell>
          <cell r="K411">
            <v>96.83</v>
          </cell>
        </row>
        <row r="412">
          <cell r="J412">
            <v>498</v>
          </cell>
          <cell r="K412">
            <v>97.02000000000001</v>
          </cell>
        </row>
        <row r="413">
          <cell r="J413">
            <v>499</v>
          </cell>
          <cell r="K413">
            <v>97.210000000000008</v>
          </cell>
        </row>
        <row r="414">
          <cell r="J414">
            <v>500</v>
          </cell>
          <cell r="K414">
            <v>97.4</v>
          </cell>
        </row>
        <row r="415">
          <cell r="J415">
            <v>501</v>
          </cell>
          <cell r="K415">
            <v>97.59</v>
          </cell>
        </row>
        <row r="416">
          <cell r="J416">
            <v>502</v>
          </cell>
          <cell r="K416">
            <v>97.78</v>
          </cell>
        </row>
        <row r="417">
          <cell r="J417">
            <v>503</v>
          </cell>
          <cell r="K417">
            <v>97.97</v>
          </cell>
        </row>
        <row r="418">
          <cell r="J418">
            <v>504</v>
          </cell>
          <cell r="K418">
            <v>98.16</v>
          </cell>
        </row>
        <row r="419">
          <cell r="J419">
            <v>505</v>
          </cell>
          <cell r="K419">
            <v>98.35</v>
          </cell>
        </row>
        <row r="420">
          <cell r="J420">
            <v>506</v>
          </cell>
          <cell r="K420">
            <v>98.539999999999992</v>
          </cell>
        </row>
        <row r="421">
          <cell r="J421">
            <v>507</v>
          </cell>
          <cell r="K421">
            <v>98.73</v>
          </cell>
        </row>
        <row r="422">
          <cell r="J422">
            <v>508</v>
          </cell>
          <cell r="K422">
            <v>98.92</v>
          </cell>
        </row>
        <row r="423">
          <cell r="J423">
            <v>509</v>
          </cell>
          <cell r="K423">
            <v>99.11</v>
          </cell>
        </row>
        <row r="424">
          <cell r="J424">
            <v>510</v>
          </cell>
          <cell r="K424">
            <v>99.3</v>
          </cell>
        </row>
        <row r="425">
          <cell r="J425">
            <v>511</v>
          </cell>
          <cell r="K425">
            <v>99.490000000000009</v>
          </cell>
        </row>
        <row r="426">
          <cell r="J426">
            <v>512</v>
          </cell>
          <cell r="K426">
            <v>99.68</v>
          </cell>
        </row>
        <row r="427">
          <cell r="J427">
            <v>513</v>
          </cell>
          <cell r="K427">
            <v>99.87</v>
          </cell>
        </row>
        <row r="428">
          <cell r="J428">
            <v>514</v>
          </cell>
          <cell r="K428">
            <v>100.06</v>
          </cell>
        </row>
        <row r="429">
          <cell r="J429">
            <v>515</v>
          </cell>
          <cell r="K429">
            <v>100.25</v>
          </cell>
        </row>
        <row r="430">
          <cell r="J430">
            <v>516</v>
          </cell>
          <cell r="K430">
            <v>100.44</v>
          </cell>
        </row>
        <row r="431">
          <cell r="J431">
            <v>517</v>
          </cell>
          <cell r="K431">
            <v>100.63</v>
          </cell>
        </row>
        <row r="432">
          <cell r="J432">
            <v>518</v>
          </cell>
          <cell r="K432">
            <v>100.82</v>
          </cell>
        </row>
        <row r="433">
          <cell r="J433">
            <v>519</v>
          </cell>
          <cell r="K433">
            <v>101.00999999999999</v>
          </cell>
        </row>
        <row r="434">
          <cell r="J434">
            <v>520</v>
          </cell>
          <cell r="K434">
            <v>101.2</v>
          </cell>
        </row>
        <row r="435">
          <cell r="J435">
            <v>521</v>
          </cell>
          <cell r="K435">
            <v>101.39</v>
          </cell>
        </row>
        <row r="436">
          <cell r="J436">
            <v>522</v>
          </cell>
          <cell r="K436">
            <v>101.58</v>
          </cell>
        </row>
        <row r="437">
          <cell r="J437">
            <v>523</v>
          </cell>
          <cell r="K437">
            <v>101.77000000000001</v>
          </cell>
        </row>
        <row r="438">
          <cell r="J438">
            <v>524</v>
          </cell>
          <cell r="K438">
            <v>101.96000000000001</v>
          </cell>
        </row>
        <row r="439">
          <cell r="J439">
            <v>525</v>
          </cell>
          <cell r="K439">
            <v>102.15</v>
          </cell>
        </row>
        <row r="440">
          <cell r="J440">
            <v>526</v>
          </cell>
          <cell r="K440">
            <v>102.34</v>
          </cell>
        </row>
        <row r="441">
          <cell r="J441">
            <v>527</v>
          </cell>
          <cell r="K441">
            <v>102.53</v>
          </cell>
        </row>
        <row r="442">
          <cell r="J442">
            <v>528</v>
          </cell>
          <cell r="K442">
            <v>102.72</v>
          </cell>
        </row>
        <row r="443">
          <cell r="J443">
            <v>529</v>
          </cell>
          <cell r="K443">
            <v>102.91</v>
          </cell>
        </row>
        <row r="444">
          <cell r="J444">
            <v>530</v>
          </cell>
          <cell r="K444">
            <v>103.1</v>
          </cell>
        </row>
        <row r="445">
          <cell r="J445">
            <v>531</v>
          </cell>
          <cell r="K445">
            <v>103.28999999999999</v>
          </cell>
        </row>
        <row r="446">
          <cell r="J446">
            <v>532</v>
          </cell>
          <cell r="K446">
            <v>103.48</v>
          </cell>
        </row>
        <row r="447">
          <cell r="J447">
            <v>533</v>
          </cell>
          <cell r="K447">
            <v>103.67</v>
          </cell>
        </row>
        <row r="448">
          <cell r="J448">
            <v>534</v>
          </cell>
          <cell r="K448">
            <v>103.86</v>
          </cell>
        </row>
        <row r="449">
          <cell r="J449">
            <v>535</v>
          </cell>
          <cell r="K449">
            <v>104.05</v>
          </cell>
        </row>
        <row r="450">
          <cell r="J450">
            <v>536</v>
          </cell>
          <cell r="K450">
            <v>104.24000000000001</v>
          </cell>
        </row>
        <row r="451">
          <cell r="J451">
            <v>537</v>
          </cell>
          <cell r="K451">
            <v>104.43</v>
          </cell>
        </row>
        <row r="452">
          <cell r="J452">
            <v>538</v>
          </cell>
          <cell r="K452">
            <v>104.62</v>
          </cell>
        </row>
        <row r="453">
          <cell r="J453">
            <v>539</v>
          </cell>
          <cell r="K453">
            <v>104.81</v>
          </cell>
        </row>
        <row r="454">
          <cell r="J454">
            <v>540</v>
          </cell>
          <cell r="K454">
            <v>105</v>
          </cell>
        </row>
        <row r="455">
          <cell r="J455">
            <v>541</v>
          </cell>
          <cell r="K455">
            <v>105.19</v>
          </cell>
        </row>
        <row r="456">
          <cell r="J456">
            <v>542</v>
          </cell>
          <cell r="K456">
            <v>105.38</v>
          </cell>
        </row>
        <row r="457">
          <cell r="J457">
            <v>543</v>
          </cell>
          <cell r="K457">
            <v>105.57</v>
          </cell>
        </row>
        <row r="458">
          <cell r="J458">
            <v>544</v>
          </cell>
          <cell r="K458">
            <v>105.75999999999999</v>
          </cell>
        </row>
        <row r="459">
          <cell r="J459">
            <v>545</v>
          </cell>
          <cell r="K459">
            <v>105.95</v>
          </cell>
        </row>
        <row r="460">
          <cell r="J460">
            <v>546</v>
          </cell>
          <cell r="K460">
            <v>106.14</v>
          </cell>
        </row>
        <row r="461">
          <cell r="J461">
            <v>547</v>
          </cell>
          <cell r="K461">
            <v>106.33</v>
          </cell>
        </row>
        <row r="462">
          <cell r="J462">
            <v>548</v>
          </cell>
          <cell r="K462">
            <v>106.52000000000001</v>
          </cell>
        </row>
        <row r="463">
          <cell r="J463">
            <v>549</v>
          </cell>
          <cell r="K463">
            <v>106.71000000000001</v>
          </cell>
        </row>
        <row r="464">
          <cell r="J464">
            <v>550</v>
          </cell>
          <cell r="K464">
            <v>106.9</v>
          </cell>
        </row>
      </sheetData>
      <sheetData sheetId="1"/>
      <sheetData sheetId="2"/>
      <sheetData sheetId="3">
        <row r="3">
          <cell r="C3">
            <v>19</v>
          </cell>
        </row>
        <row r="4">
          <cell r="C4">
            <v>16</v>
          </cell>
        </row>
        <row r="5">
          <cell r="C5">
            <v>14</v>
          </cell>
          <cell r="G5">
            <v>0.3</v>
          </cell>
          <cell r="H5">
            <v>0.1</v>
          </cell>
        </row>
        <row r="6">
          <cell r="G6">
            <v>0.35</v>
          </cell>
          <cell r="H6">
            <v>0.12</v>
          </cell>
        </row>
        <row r="7">
          <cell r="G7">
            <v>0.4</v>
          </cell>
          <cell r="H7">
            <v>0.15</v>
          </cell>
        </row>
      </sheetData>
      <sheetData sheetId="4">
        <row r="3">
          <cell r="B3">
            <v>20</v>
          </cell>
        </row>
        <row r="4">
          <cell r="B4">
            <v>24</v>
          </cell>
        </row>
        <row r="5">
          <cell r="B5">
            <v>20</v>
          </cell>
        </row>
        <row r="6">
          <cell r="B6">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UNKSUB"/>
    </sheetNames>
    <sheetDataSet>
      <sheetData sheetId="0"/>
      <sheetData sheetId="1">
        <row r="3">
          <cell r="H3">
            <v>17527</v>
          </cell>
        </row>
        <row r="4">
          <cell r="D4">
            <v>106.6007</v>
          </cell>
          <cell r="H4">
            <v>20028</v>
          </cell>
        </row>
        <row r="5">
          <cell r="H5">
            <v>22852</v>
          </cell>
        </row>
        <row r="6">
          <cell r="H6">
            <v>24294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15E75-8755-433E-81D9-5AC6891DF3D7}">
  <dimension ref="A1:S313"/>
  <sheetViews>
    <sheetView topLeftCell="A285" workbookViewId="0">
      <selection activeCell="Q306" sqref="Q306"/>
    </sheetView>
  </sheetViews>
  <sheetFormatPr baseColWidth="10" defaultRowHeight="12.75" x14ac:dyDescent="0.2"/>
  <cols>
    <col min="1" max="1" width="16.5703125" customWidth="1"/>
    <col min="2" max="5" width="8" customWidth="1"/>
    <col min="6" max="6" width="6.7109375" customWidth="1"/>
    <col min="7" max="7" width="12" customWidth="1"/>
    <col min="8" max="8" width="8" customWidth="1"/>
    <col min="9" max="9" width="11.28515625" bestFit="1" customWidth="1"/>
    <col min="10" max="18" width="8" customWidth="1"/>
  </cols>
  <sheetData>
    <row r="1" spans="1:11" ht="13.5" x14ac:dyDescent="0.25">
      <c r="A1" s="1010" t="s">
        <v>0</v>
      </c>
      <c r="B1" s="1011"/>
      <c r="C1" s="1011"/>
      <c r="D1" s="1011"/>
      <c r="E1" s="1011"/>
      <c r="F1" s="1011"/>
      <c r="G1" s="1011"/>
      <c r="H1" s="1012"/>
    </row>
    <row r="2" spans="1:11" ht="13.5" x14ac:dyDescent="0.25">
      <c r="A2" s="1013" t="s">
        <v>768</v>
      </c>
      <c r="B2" s="1014"/>
      <c r="C2" s="1014"/>
      <c r="D2" s="1014"/>
      <c r="E2" s="1014"/>
      <c r="F2" s="1014"/>
      <c r="G2" s="1014"/>
      <c r="H2" s="1015"/>
    </row>
    <row r="4" spans="1:11" x14ac:dyDescent="0.2">
      <c r="A4" s="66" t="s">
        <v>1</v>
      </c>
      <c r="B4" s="66" t="s">
        <v>2</v>
      </c>
      <c r="C4" s="66" t="s">
        <v>3</v>
      </c>
      <c r="D4" s="66" t="s">
        <v>4</v>
      </c>
      <c r="E4" s="66" t="s">
        <v>5</v>
      </c>
      <c r="G4" s="66" t="s">
        <v>18</v>
      </c>
      <c r="H4" s="66" t="s">
        <v>2</v>
      </c>
      <c r="I4" s="66" t="s">
        <v>3</v>
      </c>
      <c r="J4" s="66" t="s">
        <v>4</v>
      </c>
      <c r="K4" s="66" t="s">
        <v>5</v>
      </c>
    </row>
    <row r="5" spans="1:11" x14ac:dyDescent="0.2">
      <c r="A5" s="67" t="s">
        <v>7</v>
      </c>
      <c r="B5" s="67">
        <v>677</v>
      </c>
      <c r="C5" s="67">
        <v>1701</v>
      </c>
      <c r="D5" s="67">
        <v>249</v>
      </c>
      <c r="E5" s="67">
        <v>2627</v>
      </c>
      <c r="G5" s="67" t="s">
        <v>7</v>
      </c>
      <c r="H5" s="67">
        <v>696</v>
      </c>
      <c r="I5" s="67">
        <v>2011</v>
      </c>
      <c r="J5" s="67">
        <v>217</v>
      </c>
      <c r="K5" s="67">
        <v>2924</v>
      </c>
    </row>
    <row r="6" spans="1:11" x14ac:dyDescent="0.2">
      <c r="A6" s="67" t="s">
        <v>8</v>
      </c>
      <c r="B6" s="67">
        <v>1270</v>
      </c>
      <c r="C6" s="67">
        <v>2730</v>
      </c>
      <c r="D6" s="67">
        <v>582</v>
      </c>
      <c r="E6" s="67">
        <v>4582</v>
      </c>
      <c r="G6" s="67" t="s">
        <v>8</v>
      </c>
      <c r="H6" s="67">
        <v>1300</v>
      </c>
      <c r="I6" s="67">
        <v>2990</v>
      </c>
      <c r="J6" s="67">
        <v>661</v>
      </c>
      <c r="K6" s="67">
        <v>4951</v>
      </c>
    </row>
    <row r="7" spans="1:11" x14ac:dyDescent="0.2">
      <c r="A7" s="67" t="s">
        <v>9</v>
      </c>
      <c r="B7" s="67">
        <v>1698</v>
      </c>
      <c r="C7" s="67">
        <v>256</v>
      </c>
      <c r="D7" s="67">
        <v>2125</v>
      </c>
      <c r="E7" s="67">
        <v>4079</v>
      </c>
      <c r="G7" s="67" t="s">
        <v>9</v>
      </c>
      <c r="H7" s="67">
        <v>1507</v>
      </c>
      <c r="I7" s="67">
        <v>227</v>
      </c>
      <c r="J7" s="67">
        <v>2007</v>
      </c>
      <c r="K7" s="67">
        <v>3741</v>
      </c>
    </row>
    <row r="8" spans="1:11" x14ac:dyDescent="0.2">
      <c r="A8" s="67" t="s">
        <v>10</v>
      </c>
      <c r="B8" s="67">
        <v>50</v>
      </c>
      <c r="C8" s="67">
        <v>0</v>
      </c>
      <c r="D8" s="67">
        <v>18</v>
      </c>
      <c r="E8" s="67">
        <v>68</v>
      </c>
      <c r="G8" s="67" t="s">
        <v>10</v>
      </c>
      <c r="H8" s="67">
        <v>86</v>
      </c>
      <c r="I8" s="67">
        <v>0</v>
      </c>
      <c r="J8" s="67">
        <v>43</v>
      </c>
      <c r="K8" s="67">
        <v>129</v>
      </c>
    </row>
    <row r="9" spans="1:11" x14ac:dyDescent="0.2">
      <c r="A9" s="67" t="s">
        <v>11</v>
      </c>
      <c r="B9" s="67">
        <v>206</v>
      </c>
      <c r="C9" s="67">
        <v>24</v>
      </c>
      <c r="D9" s="67">
        <v>21</v>
      </c>
      <c r="E9" s="67">
        <v>251</v>
      </c>
      <c r="G9" s="67" t="s">
        <v>11</v>
      </c>
      <c r="H9" s="67">
        <v>204</v>
      </c>
      <c r="I9" s="67">
        <v>31</v>
      </c>
      <c r="J9" s="67">
        <v>23</v>
      </c>
      <c r="K9" s="67">
        <v>258</v>
      </c>
    </row>
    <row r="10" spans="1:11" x14ac:dyDescent="0.2">
      <c r="A10" s="72" t="s">
        <v>12</v>
      </c>
      <c r="B10" s="72">
        <v>3901</v>
      </c>
      <c r="C10" s="72">
        <v>4711</v>
      </c>
      <c r="D10" s="72">
        <v>2995</v>
      </c>
      <c r="E10" s="72">
        <v>11607</v>
      </c>
      <c r="G10" s="72" t="s">
        <v>12</v>
      </c>
      <c r="H10" s="72">
        <v>3793</v>
      </c>
      <c r="I10" s="72">
        <v>5259</v>
      </c>
      <c r="J10" s="72">
        <v>2951</v>
      </c>
      <c r="K10" s="72">
        <v>12003</v>
      </c>
    </row>
    <row r="11" spans="1:11" x14ac:dyDescent="0.2">
      <c r="A11" s="67" t="s">
        <v>13</v>
      </c>
      <c r="B11" s="67">
        <v>1007</v>
      </c>
      <c r="C11" s="67">
        <v>761</v>
      </c>
      <c r="D11" s="67">
        <v>192</v>
      </c>
      <c r="E11" s="67">
        <v>1960</v>
      </c>
      <c r="G11" s="67" t="s">
        <v>13</v>
      </c>
      <c r="H11" s="67">
        <v>1231</v>
      </c>
      <c r="I11" s="67">
        <v>502</v>
      </c>
      <c r="J11" s="67">
        <v>201</v>
      </c>
      <c r="K11" s="67">
        <v>1934</v>
      </c>
    </row>
    <row r="12" spans="1:11" x14ac:dyDescent="0.2">
      <c r="A12" s="72" t="s">
        <v>12</v>
      </c>
      <c r="B12" s="72">
        <v>4908</v>
      </c>
      <c r="C12" s="72">
        <v>5472</v>
      </c>
      <c r="D12" s="72">
        <v>3187</v>
      </c>
      <c r="E12" s="72">
        <v>13567</v>
      </c>
      <c r="G12" s="72" t="s">
        <v>12</v>
      </c>
      <c r="H12" s="72">
        <v>5024</v>
      </c>
      <c r="I12" s="72">
        <v>5761</v>
      </c>
      <c r="J12" s="72">
        <v>3152</v>
      </c>
      <c r="K12" s="72">
        <v>13937</v>
      </c>
    </row>
    <row r="13" spans="1:11" x14ac:dyDescent="0.2">
      <c r="A13" s="71"/>
      <c r="B13" s="71"/>
      <c r="C13" s="71"/>
      <c r="D13" s="71"/>
      <c r="E13" s="71"/>
      <c r="G13" s="73"/>
      <c r="H13" s="73"/>
      <c r="I13" s="73"/>
      <c r="J13" s="73"/>
      <c r="K13" s="73"/>
    </row>
    <row r="14" spans="1:11" x14ac:dyDescent="0.2">
      <c r="A14" s="66" t="s">
        <v>14</v>
      </c>
      <c r="B14" s="66" t="s">
        <v>2</v>
      </c>
      <c r="C14" s="66" t="s">
        <v>3</v>
      </c>
      <c r="D14" s="66" t="s">
        <v>4</v>
      </c>
      <c r="E14" s="66" t="s">
        <v>5</v>
      </c>
      <c r="G14" s="66" t="s">
        <v>19</v>
      </c>
      <c r="H14" s="66" t="s">
        <v>2</v>
      </c>
      <c r="I14" s="66" t="s">
        <v>3</v>
      </c>
      <c r="J14" s="66" t="s">
        <v>4</v>
      </c>
      <c r="K14" s="66" t="s">
        <v>5</v>
      </c>
    </row>
    <row r="15" spans="1:11" x14ac:dyDescent="0.2">
      <c r="A15" s="67" t="s">
        <v>7</v>
      </c>
      <c r="B15" s="67">
        <v>657</v>
      </c>
      <c r="C15" s="67">
        <v>1735</v>
      </c>
      <c r="D15" s="67">
        <v>246</v>
      </c>
      <c r="E15" s="67">
        <v>2638</v>
      </c>
      <c r="G15" s="67" t="s">
        <v>7</v>
      </c>
      <c r="H15" s="67">
        <v>714</v>
      </c>
      <c r="I15" s="67">
        <v>2171</v>
      </c>
      <c r="J15" s="67">
        <v>228</v>
      </c>
      <c r="K15" s="67">
        <f t="shared" ref="K15:K22" si="0">SUM(H15:J15)</f>
        <v>3113</v>
      </c>
    </row>
    <row r="16" spans="1:11" x14ac:dyDescent="0.2">
      <c r="A16" s="67" t="s">
        <v>8</v>
      </c>
      <c r="B16" s="67">
        <v>1325</v>
      </c>
      <c r="C16" s="67">
        <v>2756</v>
      </c>
      <c r="D16" s="67">
        <v>619</v>
      </c>
      <c r="E16" s="67">
        <v>4700</v>
      </c>
      <c r="G16" s="67" t="s">
        <v>8</v>
      </c>
      <c r="H16" s="67">
        <v>1334</v>
      </c>
      <c r="I16" s="67">
        <v>3042</v>
      </c>
      <c r="J16" s="67">
        <v>628</v>
      </c>
      <c r="K16" s="67">
        <f t="shared" si="0"/>
        <v>5004</v>
      </c>
    </row>
    <row r="17" spans="1:11" x14ac:dyDescent="0.2">
      <c r="A17" s="67" t="s">
        <v>9</v>
      </c>
      <c r="B17" s="67">
        <v>1559</v>
      </c>
      <c r="C17" s="67">
        <v>234</v>
      </c>
      <c r="D17" s="67">
        <v>2031</v>
      </c>
      <c r="E17" s="67">
        <v>3824</v>
      </c>
      <c r="G17" s="67" t="s">
        <v>9</v>
      </c>
      <c r="H17" s="67">
        <v>1613</v>
      </c>
      <c r="I17" s="67">
        <v>214</v>
      </c>
      <c r="J17" s="67">
        <v>2068</v>
      </c>
      <c r="K17" s="67">
        <f t="shared" si="0"/>
        <v>3895</v>
      </c>
    </row>
    <row r="18" spans="1:11" x14ac:dyDescent="0.2">
      <c r="A18" s="67" t="s">
        <v>10</v>
      </c>
      <c r="B18" s="67">
        <v>58</v>
      </c>
      <c r="C18" s="67">
        <v>0</v>
      </c>
      <c r="D18" s="67">
        <v>24</v>
      </c>
      <c r="E18" s="67">
        <v>82</v>
      </c>
      <c r="G18" s="67" t="s">
        <v>10</v>
      </c>
      <c r="H18" s="67">
        <v>106</v>
      </c>
      <c r="I18" s="67">
        <v>0</v>
      </c>
      <c r="J18" s="67">
        <v>49</v>
      </c>
      <c r="K18" s="67">
        <f t="shared" si="0"/>
        <v>155</v>
      </c>
    </row>
    <row r="19" spans="1:11" x14ac:dyDescent="0.2">
      <c r="A19" s="67" t="s">
        <v>11</v>
      </c>
      <c r="B19" s="67">
        <v>204</v>
      </c>
      <c r="C19" s="67">
        <v>30</v>
      </c>
      <c r="D19" s="67">
        <v>25</v>
      </c>
      <c r="E19" s="67">
        <v>259</v>
      </c>
      <c r="G19" s="67" t="s">
        <v>11</v>
      </c>
      <c r="H19" s="67">
        <v>222</v>
      </c>
      <c r="I19" s="67">
        <v>33</v>
      </c>
      <c r="J19" s="67">
        <v>31</v>
      </c>
      <c r="K19" s="67">
        <f t="shared" si="0"/>
        <v>286</v>
      </c>
    </row>
    <row r="20" spans="1:11" x14ac:dyDescent="0.2">
      <c r="A20" s="72" t="s">
        <v>12</v>
      </c>
      <c r="B20" s="72">
        <v>3803</v>
      </c>
      <c r="C20" s="72">
        <v>4755</v>
      </c>
      <c r="D20" s="72">
        <v>2945</v>
      </c>
      <c r="E20" s="72">
        <v>11503</v>
      </c>
      <c r="G20" s="72" t="s">
        <v>12</v>
      </c>
      <c r="H20" s="72">
        <v>3989</v>
      </c>
      <c r="I20" s="72">
        <v>5460</v>
      </c>
      <c r="J20" s="72">
        <v>3004</v>
      </c>
      <c r="K20" s="72">
        <f t="shared" si="0"/>
        <v>12453</v>
      </c>
    </row>
    <row r="21" spans="1:11" x14ac:dyDescent="0.2">
      <c r="A21" s="67" t="s">
        <v>13</v>
      </c>
      <c r="B21" s="67">
        <v>912</v>
      </c>
      <c r="C21" s="67">
        <v>901</v>
      </c>
      <c r="D21" s="67">
        <v>208</v>
      </c>
      <c r="E21" s="67">
        <v>2021</v>
      </c>
      <c r="G21" s="67" t="s">
        <v>13</v>
      </c>
      <c r="H21" s="67">
        <v>953</v>
      </c>
      <c r="I21" s="67">
        <v>523</v>
      </c>
      <c r="J21" s="67">
        <v>189</v>
      </c>
      <c r="K21" s="67">
        <f t="shared" si="0"/>
        <v>1665</v>
      </c>
    </row>
    <row r="22" spans="1:11" x14ac:dyDescent="0.2">
      <c r="A22" s="72" t="s">
        <v>12</v>
      </c>
      <c r="B22" s="72">
        <v>4715</v>
      </c>
      <c r="C22" s="72">
        <v>5656</v>
      </c>
      <c r="D22" s="72">
        <v>3153</v>
      </c>
      <c r="E22" s="72">
        <v>13524</v>
      </c>
      <c r="G22" s="72" t="s">
        <v>12</v>
      </c>
      <c r="H22" s="72">
        <v>4942</v>
      </c>
      <c r="I22" s="72">
        <v>5983</v>
      </c>
      <c r="J22" s="72">
        <v>3193</v>
      </c>
      <c r="K22" s="72">
        <f t="shared" si="0"/>
        <v>14118</v>
      </c>
    </row>
    <row r="23" spans="1:11" x14ac:dyDescent="0.2">
      <c r="A23" s="71"/>
      <c r="B23" s="71"/>
      <c r="C23" s="71"/>
      <c r="D23" s="71"/>
      <c r="E23" s="71"/>
    </row>
    <row r="24" spans="1:11" x14ac:dyDescent="0.2">
      <c r="A24" s="66" t="s">
        <v>16</v>
      </c>
      <c r="B24" s="66" t="s">
        <v>2</v>
      </c>
      <c r="C24" s="66" t="s">
        <v>3</v>
      </c>
      <c r="D24" s="66" t="s">
        <v>4</v>
      </c>
      <c r="E24" s="66" t="s">
        <v>5</v>
      </c>
      <c r="G24" s="66" t="s">
        <v>6</v>
      </c>
      <c r="H24" s="66" t="s">
        <v>2</v>
      </c>
      <c r="I24" s="66" t="s">
        <v>3</v>
      </c>
      <c r="J24" s="66" t="s">
        <v>4</v>
      </c>
      <c r="K24" s="66" t="s">
        <v>5</v>
      </c>
    </row>
    <row r="25" spans="1:11" x14ac:dyDescent="0.2">
      <c r="A25" s="67" t="s">
        <v>7</v>
      </c>
      <c r="B25" s="67">
        <v>652</v>
      </c>
      <c r="C25" s="67">
        <v>1879</v>
      </c>
      <c r="D25" s="67">
        <v>214</v>
      </c>
      <c r="E25" s="67">
        <v>2745</v>
      </c>
      <c r="G25" s="67" t="s">
        <v>7</v>
      </c>
      <c r="H25" s="67">
        <v>724</v>
      </c>
      <c r="I25" s="67">
        <v>2315</v>
      </c>
      <c r="J25" s="67">
        <v>192</v>
      </c>
      <c r="K25" s="67">
        <f>SUM(H25:J25)</f>
        <v>3231</v>
      </c>
    </row>
    <row r="26" spans="1:11" x14ac:dyDescent="0.2">
      <c r="A26" s="67" t="s">
        <v>8</v>
      </c>
      <c r="B26" s="67">
        <v>1358</v>
      </c>
      <c r="C26" s="67">
        <v>2851</v>
      </c>
      <c r="D26" s="67">
        <v>613</v>
      </c>
      <c r="E26" s="67">
        <v>4822</v>
      </c>
      <c r="G26" s="67" t="s">
        <v>8</v>
      </c>
      <c r="H26" s="67">
        <v>1314</v>
      </c>
      <c r="I26" s="67">
        <v>3192</v>
      </c>
      <c r="J26" s="67">
        <v>572</v>
      </c>
      <c r="K26" s="67">
        <f>SUM(H26:J26)</f>
        <v>5078</v>
      </c>
    </row>
    <row r="27" spans="1:11" x14ac:dyDescent="0.2">
      <c r="A27" s="67" t="s">
        <v>9</v>
      </c>
      <c r="B27" s="67">
        <v>1518</v>
      </c>
      <c r="C27" s="67">
        <v>217</v>
      </c>
      <c r="D27" s="67">
        <v>1990</v>
      </c>
      <c r="E27" s="67">
        <v>3725</v>
      </c>
      <c r="G27" s="67" t="s">
        <v>9</v>
      </c>
      <c r="H27" s="67">
        <v>1988</v>
      </c>
      <c r="I27" s="67">
        <v>0</v>
      </c>
      <c r="J27" s="67">
        <v>2079</v>
      </c>
      <c r="K27" s="67">
        <v>4067</v>
      </c>
    </row>
    <row r="28" spans="1:11" x14ac:dyDescent="0.2">
      <c r="A28" s="67" t="s">
        <v>10</v>
      </c>
      <c r="B28" s="67">
        <v>59</v>
      </c>
      <c r="C28" s="67">
        <v>0</v>
      </c>
      <c r="D28" s="67">
        <v>38</v>
      </c>
      <c r="E28" s="67">
        <v>97</v>
      </c>
      <c r="G28" s="67" t="s">
        <v>10</v>
      </c>
      <c r="H28" s="67">
        <v>116</v>
      </c>
      <c r="I28" s="67">
        <v>0</v>
      </c>
      <c r="J28" s="67">
        <v>58</v>
      </c>
      <c r="K28" s="67">
        <v>174</v>
      </c>
    </row>
    <row r="29" spans="1:11" x14ac:dyDescent="0.2">
      <c r="A29" s="67" t="s">
        <v>11</v>
      </c>
      <c r="B29" s="67">
        <v>202</v>
      </c>
      <c r="C29" s="67">
        <v>29</v>
      </c>
      <c r="D29" s="67">
        <v>21</v>
      </c>
      <c r="E29" s="67">
        <v>252</v>
      </c>
      <c r="G29" s="67" t="s">
        <v>11</v>
      </c>
      <c r="H29" s="67">
        <v>218</v>
      </c>
      <c r="I29" s="67">
        <v>38</v>
      </c>
      <c r="J29" s="67">
        <v>36</v>
      </c>
      <c r="K29" s="67">
        <v>292</v>
      </c>
    </row>
    <row r="30" spans="1:11" x14ac:dyDescent="0.2">
      <c r="A30" s="72" t="s">
        <v>12</v>
      </c>
      <c r="B30" s="72">
        <v>3789</v>
      </c>
      <c r="C30" s="72">
        <v>4976</v>
      </c>
      <c r="D30" s="72">
        <v>2876</v>
      </c>
      <c r="E30" s="72">
        <v>11641</v>
      </c>
      <c r="G30" s="72" t="s">
        <v>12</v>
      </c>
      <c r="H30" s="72">
        <v>4360</v>
      </c>
      <c r="I30" s="72">
        <v>5545</v>
      </c>
      <c r="J30" s="72">
        <v>2937</v>
      </c>
      <c r="K30" s="72">
        <v>12842</v>
      </c>
    </row>
    <row r="31" spans="1:11" x14ac:dyDescent="0.2">
      <c r="A31" s="67" t="s">
        <v>13</v>
      </c>
      <c r="B31" s="67">
        <v>914</v>
      </c>
      <c r="C31" s="67">
        <v>863</v>
      </c>
      <c r="D31" s="67">
        <v>205</v>
      </c>
      <c r="E31" s="67">
        <v>1982</v>
      </c>
      <c r="G31" s="67" t="s">
        <v>13</v>
      </c>
      <c r="H31" s="67">
        <v>1041</v>
      </c>
      <c r="I31" s="67">
        <v>533</v>
      </c>
      <c r="J31" s="67">
        <v>214</v>
      </c>
      <c r="K31" s="67">
        <v>1788</v>
      </c>
    </row>
    <row r="32" spans="1:11" x14ac:dyDescent="0.2">
      <c r="A32" s="72" t="s">
        <v>12</v>
      </c>
      <c r="B32" s="72">
        <v>4703</v>
      </c>
      <c r="C32" s="72">
        <v>5839</v>
      </c>
      <c r="D32" s="72">
        <v>3081</v>
      </c>
      <c r="E32" s="72">
        <v>13623</v>
      </c>
      <c r="G32" s="72" t="s">
        <v>12</v>
      </c>
      <c r="H32" s="72">
        <v>5401</v>
      </c>
      <c r="I32" s="72">
        <v>6078</v>
      </c>
      <c r="J32" s="72">
        <v>3151</v>
      </c>
      <c r="K32" s="72">
        <v>14630</v>
      </c>
    </row>
    <row r="33" spans="1:11" x14ac:dyDescent="0.2">
      <c r="A33" s="71"/>
      <c r="B33" s="71"/>
      <c r="C33" s="71"/>
      <c r="D33" s="71"/>
      <c r="E33" s="71"/>
    </row>
    <row r="34" spans="1:11" x14ac:dyDescent="0.2">
      <c r="A34" s="66" t="s">
        <v>15</v>
      </c>
      <c r="B34" s="66" t="s">
        <v>2</v>
      </c>
      <c r="C34" s="66" t="s">
        <v>3</v>
      </c>
      <c r="D34" s="66" t="s">
        <v>4</v>
      </c>
      <c r="E34" s="66" t="s">
        <v>5</v>
      </c>
      <c r="G34" s="66" t="s">
        <v>21</v>
      </c>
      <c r="H34" s="66" t="s">
        <v>2</v>
      </c>
      <c r="I34" s="66" t="s">
        <v>3</v>
      </c>
      <c r="J34" s="66" t="s">
        <v>4</v>
      </c>
      <c r="K34" s="66" t="s">
        <v>5</v>
      </c>
    </row>
    <row r="35" spans="1:11" x14ac:dyDescent="0.2">
      <c r="A35" s="67" t="s">
        <v>7</v>
      </c>
      <c r="B35" s="67">
        <v>700</v>
      </c>
      <c r="C35" s="67">
        <v>2375</v>
      </c>
      <c r="D35" s="67">
        <v>204</v>
      </c>
      <c r="E35" s="67">
        <v>3279</v>
      </c>
      <c r="G35" s="67" t="s">
        <v>7</v>
      </c>
      <c r="H35" s="67">
        <v>594</v>
      </c>
      <c r="I35" s="67">
        <v>2175</v>
      </c>
      <c r="J35" s="67">
        <v>204</v>
      </c>
      <c r="K35" s="67">
        <f>SUM(H35:J35)</f>
        <v>2973</v>
      </c>
    </row>
    <row r="36" spans="1:11" x14ac:dyDescent="0.2">
      <c r="A36" s="67" t="s">
        <v>8</v>
      </c>
      <c r="B36" s="67">
        <v>1293</v>
      </c>
      <c r="C36" s="67">
        <v>3386</v>
      </c>
      <c r="D36" s="67">
        <v>547</v>
      </c>
      <c r="E36" s="67">
        <v>5226</v>
      </c>
      <c r="G36" s="67" t="s">
        <v>8</v>
      </c>
      <c r="H36" s="67">
        <v>1426</v>
      </c>
      <c r="I36" s="67">
        <v>3877</v>
      </c>
      <c r="J36" s="67">
        <v>517</v>
      </c>
      <c r="K36" s="67">
        <f>SUM(H36:J36)</f>
        <v>5820</v>
      </c>
    </row>
    <row r="37" spans="1:11" x14ac:dyDescent="0.2">
      <c r="A37" s="67" t="s">
        <v>9</v>
      </c>
      <c r="B37" s="67">
        <v>2084</v>
      </c>
      <c r="C37" s="67">
        <v>0</v>
      </c>
      <c r="D37" s="67">
        <v>2155</v>
      </c>
      <c r="E37" s="67">
        <v>4239</v>
      </c>
      <c r="G37" s="67" t="s">
        <v>9</v>
      </c>
      <c r="H37" s="67">
        <v>2145</v>
      </c>
      <c r="I37" s="67">
        <v>0</v>
      </c>
      <c r="J37" s="67">
        <v>2323</v>
      </c>
      <c r="K37" s="67">
        <v>4466</v>
      </c>
    </row>
    <row r="38" spans="1:11" x14ac:dyDescent="0.2">
      <c r="A38" s="67" t="s">
        <v>10</v>
      </c>
      <c r="B38" s="67">
        <v>103</v>
      </c>
      <c r="C38" s="67">
        <v>0</v>
      </c>
      <c r="D38" s="67">
        <v>77</v>
      </c>
      <c r="E38" s="67">
        <v>180</v>
      </c>
      <c r="G38" s="67" t="s">
        <v>10</v>
      </c>
      <c r="H38" s="67">
        <v>83</v>
      </c>
      <c r="I38" s="67">
        <v>0</v>
      </c>
      <c r="J38" s="67">
        <v>77</v>
      </c>
      <c r="K38" s="67">
        <f>SUM(H38:J38)</f>
        <v>160</v>
      </c>
    </row>
    <row r="39" spans="1:11" x14ac:dyDescent="0.2">
      <c r="A39" s="67" t="s">
        <v>11</v>
      </c>
      <c r="B39" s="67">
        <v>260</v>
      </c>
      <c r="C39" s="67">
        <v>0</v>
      </c>
      <c r="D39" s="67">
        <v>38</v>
      </c>
      <c r="E39" s="67">
        <v>298</v>
      </c>
      <c r="G39" s="67" t="s">
        <v>11</v>
      </c>
      <c r="H39" s="67">
        <v>253</v>
      </c>
      <c r="I39" s="67">
        <v>0</v>
      </c>
      <c r="J39" s="67">
        <v>49</v>
      </c>
      <c r="K39" s="67">
        <f>SUM(H39:J39)</f>
        <v>302</v>
      </c>
    </row>
    <row r="40" spans="1:11" x14ac:dyDescent="0.2">
      <c r="A40" s="72" t="s">
        <v>12</v>
      </c>
      <c r="B40" s="72">
        <v>4440</v>
      </c>
      <c r="C40" s="72">
        <v>5761</v>
      </c>
      <c r="D40" s="72">
        <v>3021</v>
      </c>
      <c r="E40" s="72">
        <v>13222</v>
      </c>
      <c r="G40" s="72" t="s">
        <v>12</v>
      </c>
      <c r="H40" s="72">
        <f>SUM(H35:H39)</f>
        <v>4501</v>
      </c>
      <c r="I40" s="72">
        <f>SUM(I35:I39)</f>
        <v>6052</v>
      </c>
      <c r="J40" s="72">
        <f>SUM(J35:J39)</f>
        <v>3170</v>
      </c>
      <c r="K40" s="72">
        <f>SUM(K35:K39)</f>
        <v>13721</v>
      </c>
    </row>
    <row r="41" spans="1:11" x14ac:dyDescent="0.2">
      <c r="A41" s="67" t="s">
        <v>13</v>
      </c>
      <c r="B41" s="67">
        <v>1004</v>
      </c>
      <c r="C41" s="67">
        <v>476</v>
      </c>
      <c r="D41" s="67">
        <v>184</v>
      </c>
      <c r="E41" s="67">
        <v>1664</v>
      </c>
      <c r="G41" s="67" t="s">
        <v>13</v>
      </c>
      <c r="H41" s="67">
        <v>1004</v>
      </c>
      <c r="I41" s="67">
        <v>357</v>
      </c>
      <c r="J41" s="67">
        <v>224</v>
      </c>
      <c r="K41" s="67">
        <v>1586</v>
      </c>
    </row>
    <row r="42" spans="1:11" x14ac:dyDescent="0.2">
      <c r="A42" s="72" t="s">
        <v>12</v>
      </c>
      <c r="B42" s="72">
        <v>5444</v>
      </c>
      <c r="C42" s="72">
        <v>6237</v>
      </c>
      <c r="D42" s="72">
        <v>3205</v>
      </c>
      <c r="E42" s="72">
        <v>14886</v>
      </c>
      <c r="G42" s="72" t="s">
        <v>12</v>
      </c>
      <c r="H42" s="72">
        <f>SUM(H40:H41)</f>
        <v>5505</v>
      </c>
      <c r="I42" s="72">
        <f>SUM(I40:I41)</f>
        <v>6409</v>
      </c>
      <c r="J42" s="72">
        <f>SUM(J40:J41)</f>
        <v>3394</v>
      </c>
      <c r="K42" s="72">
        <f>SUM(K40:K41)</f>
        <v>15307</v>
      </c>
    </row>
    <row r="43" spans="1:11" x14ac:dyDescent="0.2">
      <c r="A43" s="71"/>
      <c r="B43" s="71"/>
      <c r="C43" s="71"/>
      <c r="D43" s="71"/>
      <c r="E43" s="71"/>
    </row>
    <row r="44" spans="1:11" x14ac:dyDescent="0.2">
      <c r="A44" s="66" t="s">
        <v>17</v>
      </c>
      <c r="B44" s="66" t="s">
        <v>2</v>
      </c>
      <c r="C44" s="66" t="s">
        <v>3</v>
      </c>
      <c r="D44" s="66" t="s">
        <v>4</v>
      </c>
      <c r="E44" s="66" t="s">
        <v>5</v>
      </c>
      <c r="G44" s="66" t="s">
        <v>22</v>
      </c>
      <c r="H44" s="66" t="s">
        <v>2</v>
      </c>
      <c r="I44" s="66" t="s">
        <v>3</v>
      </c>
      <c r="J44" s="66" t="s">
        <v>4</v>
      </c>
      <c r="K44" s="66" t="s">
        <v>5</v>
      </c>
    </row>
    <row r="45" spans="1:11" x14ac:dyDescent="0.2">
      <c r="A45" s="67" t="s">
        <v>7</v>
      </c>
      <c r="B45" s="67">
        <v>687</v>
      </c>
      <c r="C45" s="67">
        <v>2455</v>
      </c>
      <c r="D45" s="67">
        <v>223</v>
      </c>
      <c r="E45" s="67">
        <v>3365</v>
      </c>
      <c r="G45" s="67" t="s">
        <v>7</v>
      </c>
      <c r="H45" s="67">
        <v>585</v>
      </c>
      <c r="I45" s="67">
        <v>2162</v>
      </c>
      <c r="J45" s="67">
        <v>187</v>
      </c>
      <c r="K45" s="67">
        <f>SUM(H45:J45)</f>
        <v>2934</v>
      </c>
    </row>
    <row r="46" spans="1:11" x14ac:dyDescent="0.2">
      <c r="A46" s="67" t="s">
        <v>8</v>
      </c>
      <c r="B46" s="67">
        <v>1331</v>
      </c>
      <c r="C46" s="67">
        <v>3598</v>
      </c>
      <c r="D46" s="67">
        <v>533</v>
      </c>
      <c r="E46" s="67">
        <v>5462</v>
      </c>
      <c r="G46" s="67" t="s">
        <v>8</v>
      </c>
      <c r="H46" s="67">
        <v>1420</v>
      </c>
      <c r="I46" s="67">
        <v>3995</v>
      </c>
      <c r="J46" s="67">
        <v>498</v>
      </c>
      <c r="K46" s="67">
        <f>SUM(H46:J46)</f>
        <v>5913</v>
      </c>
    </row>
    <row r="47" spans="1:11" x14ac:dyDescent="0.2">
      <c r="A47" s="67" t="s">
        <v>9</v>
      </c>
      <c r="B47" s="67">
        <v>2176</v>
      </c>
      <c r="C47" s="67">
        <v>0</v>
      </c>
      <c r="D47" s="67">
        <v>2182</v>
      </c>
      <c r="E47" s="67">
        <v>4358</v>
      </c>
      <c r="G47" s="67" t="s">
        <v>9</v>
      </c>
      <c r="H47" s="67">
        <v>2107</v>
      </c>
      <c r="I47" s="67">
        <v>0</v>
      </c>
      <c r="J47" s="67">
        <v>2338</v>
      </c>
      <c r="K47" s="67">
        <f>SUM(H47:J47)</f>
        <v>4445</v>
      </c>
    </row>
    <row r="48" spans="1:11" x14ac:dyDescent="0.2">
      <c r="A48" s="67" t="s">
        <v>10</v>
      </c>
      <c r="B48" s="67">
        <v>91</v>
      </c>
      <c r="C48" s="67"/>
      <c r="D48" s="67">
        <v>75</v>
      </c>
      <c r="E48" s="67">
        <v>166</v>
      </c>
      <c r="G48" s="67" t="s">
        <v>10</v>
      </c>
      <c r="H48" s="67">
        <v>85</v>
      </c>
      <c r="I48" s="67">
        <v>0</v>
      </c>
      <c r="J48" s="67">
        <f>47+28</f>
        <v>75</v>
      </c>
      <c r="K48" s="67">
        <f>SUM(H48:J48)</f>
        <v>160</v>
      </c>
    </row>
    <row r="49" spans="1:11" x14ac:dyDescent="0.2">
      <c r="A49" s="67" t="s">
        <v>11</v>
      </c>
      <c r="B49" s="67">
        <v>262</v>
      </c>
      <c r="C49" s="67">
        <v>0</v>
      </c>
      <c r="D49" s="67">
        <v>35</v>
      </c>
      <c r="E49" s="67">
        <v>297</v>
      </c>
      <c r="G49" s="67" t="s">
        <v>11</v>
      </c>
      <c r="H49" s="67">
        <f>68+55+124</f>
        <v>247</v>
      </c>
      <c r="I49" s="67">
        <v>0</v>
      </c>
      <c r="J49" s="67">
        <v>55</v>
      </c>
      <c r="K49" s="67">
        <f>SUM(H49:J49)</f>
        <v>302</v>
      </c>
    </row>
    <row r="50" spans="1:11" x14ac:dyDescent="0.2">
      <c r="A50" s="72" t="s">
        <v>12</v>
      </c>
      <c r="B50" s="72">
        <v>4547</v>
      </c>
      <c r="C50" s="72">
        <v>6053</v>
      </c>
      <c r="D50" s="72">
        <v>3048</v>
      </c>
      <c r="E50" s="72">
        <v>13648</v>
      </c>
      <c r="G50" s="72" t="s">
        <v>12</v>
      </c>
      <c r="H50" s="72">
        <f>SUM(H45:H49)</f>
        <v>4444</v>
      </c>
      <c r="I50" s="72">
        <f>SUM(I45:I49)</f>
        <v>6157</v>
      </c>
      <c r="J50" s="72">
        <f>SUM(J45:J49)</f>
        <v>3153</v>
      </c>
      <c r="K50" s="72">
        <f>SUM(K45:K49)</f>
        <v>13754</v>
      </c>
    </row>
    <row r="51" spans="1:11" x14ac:dyDescent="0.2">
      <c r="A51" s="67" t="s">
        <v>13</v>
      </c>
      <c r="B51" s="67">
        <f>368+299+378</f>
        <v>1045</v>
      </c>
      <c r="C51" s="67">
        <v>397</v>
      </c>
      <c r="D51" s="67">
        <v>174</v>
      </c>
      <c r="E51" s="67">
        <f>SUM(B51:D51)</f>
        <v>1616</v>
      </c>
      <c r="G51" s="67" t="s">
        <v>13</v>
      </c>
      <c r="H51" s="67">
        <f>394+268+372</f>
        <v>1034</v>
      </c>
      <c r="I51" s="67">
        <v>292</v>
      </c>
      <c r="J51" s="67">
        <v>216</v>
      </c>
      <c r="K51" s="67">
        <f>SUM(H51:J51)</f>
        <v>1542</v>
      </c>
    </row>
    <row r="52" spans="1:11" x14ac:dyDescent="0.2">
      <c r="A52" s="72" t="s">
        <v>12</v>
      </c>
      <c r="B52" s="72">
        <f>SUM(B50:B51)</f>
        <v>5592</v>
      </c>
      <c r="C52" s="72">
        <f>SUM(C50:C51)</f>
        <v>6450</v>
      </c>
      <c r="D52" s="72">
        <f>SUM(D50:D51)</f>
        <v>3222</v>
      </c>
      <c r="E52" s="72">
        <f>SUM(E50:E51)</f>
        <v>15264</v>
      </c>
      <c r="G52" s="72" t="s">
        <v>12</v>
      </c>
      <c r="H52" s="72">
        <f>SUM(H50:H51)</f>
        <v>5478</v>
      </c>
      <c r="I52" s="72">
        <f>SUM(I50:I51)</f>
        <v>6449</v>
      </c>
      <c r="J52" s="72">
        <f>SUM(J50:J51)</f>
        <v>3369</v>
      </c>
      <c r="K52" s="72">
        <f>SUM(K50:K51)</f>
        <v>15296</v>
      </c>
    </row>
    <row r="53" spans="1:11" ht="13.5" x14ac:dyDescent="0.25">
      <c r="A53" s="73"/>
      <c r="B53" s="73"/>
      <c r="C53" s="73"/>
      <c r="D53" s="73"/>
      <c r="E53" s="73"/>
      <c r="G53" s="63"/>
      <c r="H53" s="63"/>
      <c r="I53" s="63"/>
      <c r="J53" s="63"/>
      <c r="K53" s="63"/>
    </row>
    <row r="54" spans="1:11" x14ac:dyDescent="0.2">
      <c r="A54" s="66" t="s">
        <v>20</v>
      </c>
      <c r="B54" s="66" t="s">
        <v>2</v>
      </c>
      <c r="C54" s="66" t="s">
        <v>3</v>
      </c>
      <c r="D54" s="66" t="s">
        <v>4</v>
      </c>
      <c r="E54" s="66" t="s">
        <v>5</v>
      </c>
      <c r="G54" s="66" t="s">
        <v>23</v>
      </c>
      <c r="H54" s="66" t="s">
        <v>2</v>
      </c>
      <c r="I54" s="66" t="s">
        <v>3</v>
      </c>
      <c r="J54" s="66" t="s">
        <v>4</v>
      </c>
      <c r="K54" s="66" t="s">
        <v>5</v>
      </c>
    </row>
    <row r="55" spans="1:11" x14ac:dyDescent="0.2">
      <c r="A55" s="67" t="s">
        <v>7</v>
      </c>
      <c r="B55" s="67">
        <v>631</v>
      </c>
      <c r="C55" s="67">
        <v>2243</v>
      </c>
      <c r="D55" s="67">
        <v>227</v>
      </c>
      <c r="E55" s="67">
        <f>SUM(B55:D55)</f>
        <v>3101</v>
      </c>
      <c r="G55" s="67" t="s">
        <v>7</v>
      </c>
      <c r="H55" s="67">
        <v>587</v>
      </c>
      <c r="I55" s="67">
        <v>2141</v>
      </c>
      <c r="J55" s="67">
        <v>194</v>
      </c>
      <c r="K55" s="67">
        <f>SUM(H55:J55)</f>
        <v>2922</v>
      </c>
    </row>
    <row r="56" spans="1:11" x14ac:dyDescent="0.2">
      <c r="A56" s="67" t="s">
        <v>8</v>
      </c>
      <c r="B56" s="67">
        <v>1372</v>
      </c>
      <c r="C56" s="67">
        <v>3788</v>
      </c>
      <c r="D56" s="67">
        <v>488</v>
      </c>
      <c r="E56" s="67">
        <f>SUM(B56:D56)</f>
        <v>5648</v>
      </c>
      <c r="G56" s="67" t="s">
        <v>8</v>
      </c>
      <c r="H56" s="67">
        <v>1401</v>
      </c>
      <c r="I56" s="67">
        <v>4106</v>
      </c>
      <c r="J56" s="67">
        <v>492</v>
      </c>
      <c r="K56" s="67">
        <f>SUM(H56:J56)</f>
        <v>5999</v>
      </c>
    </row>
    <row r="57" spans="1:11" x14ac:dyDescent="0.2">
      <c r="A57" s="67" t="s">
        <v>9</v>
      </c>
      <c r="B57" s="67">
        <v>2231</v>
      </c>
      <c r="C57" s="67">
        <v>0</v>
      </c>
      <c r="D57" s="67">
        <v>2229</v>
      </c>
      <c r="E57" s="67">
        <f>SUM(B57:D57)</f>
        <v>4460</v>
      </c>
      <c r="G57" s="67" t="s">
        <v>9</v>
      </c>
      <c r="H57" s="67">
        <v>2092</v>
      </c>
      <c r="I57" s="67">
        <v>0</v>
      </c>
      <c r="J57" s="67">
        <v>2423</v>
      </c>
      <c r="K57" s="67">
        <f>SUM(H57:J57)</f>
        <v>4515</v>
      </c>
    </row>
    <row r="58" spans="1:11" x14ac:dyDescent="0.2">
      <c r="A58" s="67" t="s">
        <v>10</v>
      </c>
      <c r="B58" s="67">
        <v>66</v>
      </c>
      <c r="C58" s="67">
        <v>0</v>
      </c>
      <c r="D58" s="67">
        <v>84</v>
      </c>
      <c r="E58" s="67">
        <f>SUM(B58:D58)</f>
        <v>150</v>
      </c>
      <c r="G58" s="67" t="s">
        <v>10</v>
      </c>
      <c r="H58" s="67">
        <v>86</v>
      </c>
      <c r="I58" s="67">
        <v>0</v>
      </c>
      <c r="J58" s="67">
        <v>73</v>
      </c>
      <c r="K58" s="67">
        <f>SUM(H58:J58)</f>
        <v>159</v>
      </c>
    </row>
    <row r="59" spans="1:11" x14ac:dyDescent="0.2">
      <c r="A59" s="67" t="s">
        <v>11</v>
      </c>
      <c r="B59" s="67">
        <v>247</v>
      </c>
      <c r="C59" s="67">
        <v>0</v>
      </c>
      <c r="D59" s="67">
        <v>44</v>
      </c>
      <c r="E59" s="67">
        <f>SUM(B59:D59)</f>
        <v>291</v>
      </c>
      <c r="G59" s="67" t="s">
        <v>11</v>
      </c>
      <c r="H59" s="67">
        <f>129+123</f>
        <v>252</v>
      </c>
      <c r="I59" s="67">
        <v>0</v>
      </c>
      <c r="J59" s="67">
        <v>54</v>
      </c>
      <c r="K59" s="67">
        <f>SUM(H59:J59)</f>
        <v>306</v>
      </c>
    </row>
    <row r="60" spans="1:11" x14ac:dyDescent="0.2">
      <c r="A60" s="72" t="s">
        <v>12</v>
      </c>
      <c r="B60" s="72">
        <f>SUM(B55:B59)</f>
        <v>4547</v>
      </c>
      <c r="C60" s="72">
        <f>SUM(C55:C59)</f>
        <v>6031</v>
      </c>
      <c r="D60" s="72">
        <f>SUM(D55:D59)</f>
        <v>3072</v>
      </c>
      <c r="E60" s="72">
        <f>SUM(E55:E59)</f>
        <v>13650</v>
      </c>
      <c r="G60" s="72" t="s">
        <v>12</v>
      </c>
      <c r="H60" s="72">
        <f>SUM(H55:H59)</f>
        <v>4418</v>
      </c>
      <c r="I60" s="72">
        <f>SUM(I55:I59)</f>
        <v>6247</v>
      </c>
      <c r="J60" s="72">
        <f>SUM(J55:J59)</f>
        <v>3236</v>
      </c>
      <c r="K60" s="72">
        <f>SUM(K55:K59)</f>
        <v>13901</v>
      </c>
    </row>
    <row r="61" spans="1:11" x14ac:dyDescent="0.2">
      <c r="A61" s="67" t="s">
        <v>13</v>
      </c>
      <c r="B61" s="67">
        <v>1018</v>
      </c>
      <c r="C61" s="67">
        <v>352</v>
      </c>
      <c r="D61" s="67">
        <v>223</v>
      </c>
      <c r="E61" s="67">
        <f>SUM(B61:D61)</f>
        <v>1593</v>
      </c>
      <c r="G61" s="67" t="s">
        <v>13</v>
      </c>
      <c r="H61" s="67">
        <f>432+280+359</f>
        <v>1071</v>
      </c>
      <c r="I61" s="67">
        <v>298</v>
      </c>
      <c r="J61" s="67">
        <v>208</v>
      </c>
      <c r="K61" s="67">
        <f>SUM(H61:J61)</f>
        <v>1577</v>
      </c>
    </row>
    <row r="62" spans="1:11" x14ac:dyDescent="0.2">
      <c r="A62" s="72" t="s">
        <v>12</v>
      </c>
      <c r="B62" s="72">
        <f>SUM(B60:B61)</f>
        <v>5565</v>
      </c>
      <c r="C62" s="72">
        <f>SUM(C60:C61)</f>
        <v>6383</v>
      </c>
      <c r="D62" s="72">
        <f>SUM(D60:D61)</f>
        <v>3295</v>
      </c>
      <c r="E62" s="72">
        <f>SUM(E60:E61)</f>
        <v>15243</v>
      </c>
      <c r="G62" s="72" t="s">
        <v>12</v>
      </c>
      <c r="H62" s="72">
        <f>SUM(H60:H61)</f>
        <v>5489</v>
      </c>
      <c r="I62" s="72">
        <f>SUM(I60:I61)</f>
        <v>6545</v>
      </c>
      <c r="J62" s="72">
        <f>SUM(J60:J61)</f>
        <v>3444</v>
      </c>
      <c r="K62" s="72">
        <f>SUM(K60:K61)</f>
        <v>15478</v>
      </c>
    </row>
    <row r="63" spans="1:11" x14ac:dyDescent="0.2">
      <c r="A63" s="66" t="s">
        <v>24</v>
      </c>
      <c r="B63" s="66" t="s">
        <v>2</v>
      </c>
      <c r="C63" s="66" t="s">
        <v>3</v>
      </c>
      <c r="D63" s="66" t="s">
        <v>4</v>
      </c>
      <c r="E63" s="66" t="s">
        <v>5</v>
      </c>
      <c r="G63" s="66" t="s">
        <v>243</v>
      </c>
      <c r="H63" s="66" t="s">
        <v>2</v>
      </c>
      <c r="I63" s="66" t="s">
        <v>3</v>
      </c>
      <c r="J63" s="66" t="s">
        <v>4</v>
      </c>
      <c r="K63" s="66" t="s">
        <v>5</v>
      </c>
    </row>
    <row r="64" spans="1:11" x14ac:dyDescent="0.2">
      <c r="A64" s="67" t="s">
        <v>7</v>
      </c>
      <c r="B64" s="67">
        <v>542</v>
      </c>
      <c r="C64" s="67">
        <v>2177</v>
      </c>
      <c r="D64" s="67">
        <v>188</v>
      </c>
      <c r="E64" s="67">
        <f>SUM(B64:D64)</f>
        <v>2907</v>
      </c>
      <c r="G64" s="67" t="s">
        <v>7</v>
      </c>
      <c r="H64" s="67">
        <v>382</v>
      </c>
      <c r="I64" s="67">
        <v>2137</v>
      </c>
      <c r="J64" s="67">
        <v>184</v>
      </c>
      <c r="K64" s="67">
        <f>SUM(H64:J64)</f>
        <v>2703</v>
      </c>
    </row>
    <row r="65" spans="1:11" x14ac:dyDescent="0.2">
      <c r="A65" s="67" t="s">
        <v>8</v>
      </c>
      <c r="B65" s="67">
        <v>1349</v>
      </c>
      <c r="C65" s="67">
        <v>4226</v>
      </c>
      <c r="D65" s="67">
        <v>482</v>
      </c>
      <c r="E65" s="67">
        <f>SUM(B65:D65)</f>
        <v>6057</v>
      </c>
      <c r="G65" s="67" t="s">
        <v>8</v>
      </c>
      <c r="H65" s="67">
        <v>1032</v>
      </c>
      <c r="I65" s="67">
        <v>4456</v>
      </c>
      <c r="J65" s="67">
        <v>531</v>
      </c>
      <c r="K65" s="67">
        <f>SUM(H65:J65)</f>
        <v>6019</v>
      </c>
    </row>
    <row r="66" spans="1:11" x14ac:dyDescent="0.2">
      <c r="A66" s="67" t="s">
        <v>9</v>
      </c>
      <c r="B66" s="67">
        <v>2064</v>
      </c>
      <c r="C66" s="67">
        <v>0</v>
      </c>
      <c r="D66" s="67">
        <v>2536</v>
      </c>
      <c r="E66" s="67">
        <f>SUM(B66:D66)</f>
        <v>4600</v>
      </c>
      <c r="G66" s="67" t="s">
        <v>9</v>
      </c>
      <c r="H66" s="67">
        <v>2237</v>
      </c>
      <c r="I66" s="67"/>
      <c r="J66" s="67">
        <v>2818</v>
      </c>
      <c r="K66" s="67">
        <f>SUM(H66:J66)</f>
        <v>5055</v>
      </c>
    </row>
    <row r="67" spans="1:11" x14ac:dyDescent="0.2">
      <c r="A67" s="67" t="s">
        <v>10</v>
      </c>
      <c r="B67" s="67">
        <v>78</v>
      </c>
      <c r="C67" s="67">
        <v>0</v>
      </c>
      <c r="D67" s="67">
        <v>82</v>
      </c>
      <c r="E67" s="67">
        <f>SUM(B67:D67)</f>
        <v>160</v>
      </c>
      <c r="G67" s="67" t="s">
        <v>10</v>
      </c>
      <c r="H67" s="67">
        <v>87</v>
      </c>
      <c r="I67" s="67"/>
      <c r="J67" s="67">
        <v>75</v>
      </c>
      <c r="K67" s="67">
        <f>SUM(H67:J67)</f>
        <v>162</v>
      </c>
    </row>
    <row r="68" spans="1:11" x14ac:dyDescent="0.2">
      <c r="A68" s="67" t="s">
        <v>11</v>
      </c>
      <c r="B68" s="67">
        <v>264</v>
      </c>
      <c r="C68" s="67">
        <v>0</v>
      </c>
      <c r="D68" s="67">
        <v>60</v>
      </c>
      <c r="E68" s="67">
        <f>SUM(B68:D68)</f>
        <v>324</v>
      </c>
      <c r="G68" s="67" t="s">
        <v>11</v>
      </c>
      <c r="H68" s="67">
        <v>323</v>
      </c>
      <c r="I68" s="67"/>
      <c r="J68" s="67">
        <v>78</v>
      </c>
      <c r="K68" s="67">
        <f>SUM(H68:J68)</f>
        <v>401</v>
      </c>
    </row>
    <row r="69" spans="1:11" x14ac:dyDescent="0.2">
      <c r="A69" s="72" t="s">
        <v>12</v>
      </c>
      <c r="B69" s="72">
        <f>SUM(B64:B68)</f>
        <v>4297</v>
      </c>
      <c r="C69" s="72">
        <f>SUM(C64:C68)</f>
        <v>6403</v>
      </c>
      <c r="D69" s="72">
        <f>SUM(D64:D68)</f>
        <v>3348</v>
      </c>
      <c r="E69" s="72">
        <f>SUM(E64:E68)</f>
        <v>14048</v>
      </c>
      <c r="G69" s="72" t="s">
        <v>12</v>
      </c>
      <c r="H69" s="72">
        <f>SUM(H64:H68)</f>
        <v>4061</v>
      </c>
      <c r="I69" s="72">
        <f>SUM(I64:I68)</f>
        <v>6593</v>
      </c>
      <c r="J69" s="72">
        <f>SUM(J64:J68)</f>
        <v>3686</v>
      </c>
      <c r="K69" s="72">
        <f>SUM(K64:K68)</f>
        <v>14340</v>
      </c>
    </row>
    <row r="70" spans="1:11" x14ac:dyDescent="0.2">
      <c r="A70" s="67" t="s">
        <v>13</v>
      </c>
      <c r="B70" s="67">
        <v>1085</v>
      </c>
      <c r="C70" s="67">
        <v>294</v>
      </c>
      <c r="D70" s="67">
        <v>187</v>
      </c>
      <c r="E70" s="67">
        <f>SUM(B70:D70)</f>
        <v>1566</v>
      </c>
      <c r="G70" s="74" t="s">
        <v>13</v>
      </c>
      <c r="H70" s="74">
        <v>993</v>
      </c>
      <c r="I70" s="74">
        <v>315</v>
      </c>
      <c r="J70" s="74">
        <v>170</v>
      </c>
      <c r="K70" s="74">
        <f>SUM(H70:J70)</f>
        <v>1478</v>
      </c>
    </row>
    <row r="71" spans="1:11" x14ac:dyDescent="0.2">
      <c r="A71" s="72" t="s">
        <v>12</v>
      </c>
      <c r="B71" s="72">
        <f>SUM(B69:B70)</f>
        <v>5382</v>
      </c>
      <c r="C71" s="72">
        <f>SUM(C69:C70)</f>
        <v>6697</v>
      </c>
      <c r="D71" s="72">
        <f>SUM(D69:D70)</f>
        <v>3535</v>
      </c>
      <c r="E71" s="72">
        <f>SUM(E69:E70)</f>
        <v>15614</v>
      </c>
      <c r="G71" s="72" t="s">
        <v>12</v>
      </c>
      <c r="H71" s="72">
        <f>SUM(H69:H70)</f>
        <v>5054</v>
      </c>
      <c r="I71" s="72">
        <f>SUM(I69:I70)</f>
        <v>6908</v>
      </c>
      <c r="J71" s="72">
        <f>SUM(J69:J70)</f>
        <v>3856</v>
      </c>
      <c r="K71" s="72">
        <f>SUM(K69:K70)</f>
        <v>15818</v>
      </c>
    </row>
    <row r="72" spans="1:11" ht="13.5" x14ac:dyDescent="0.25">
      <c r="A72" s="63"/>
      <c r="B72" s="63"/>
      <c r="C72" s="63"/>
      <c r="D72" s="63"/>
      <c r="E72" s="63"/>
      <c r="G72" s="63"/>
      <c r="H72" s="63"/>
      <c r="I72" s="63"/>
      <c r="J72" s="63"/>
      <c r="K72" s="63"/>
    </row>
    <row r="73" spans="1:11" x14ac:dyDescent="0.2">
      <c r="A73" s="66" t="s">
        <v>25</v>
      </c>
      <c r="B73" s="66" t="s">
        <v>2</v>
      </c>
      <c r="C73" s="66" t="s">
        <v>3</v>
      </c>
      <c r="D73" s="66" t="s">
        <v>4</v>
      </c>
      <c r="E73" s="66" t="s">
        <v>5</v>
      </c>
      <c r="G73" s="66" t="s">
        <v>255</v>
      </c>
      <c r="H73" s="66" t="s">
        <v>2</v>
      </c>
      <c r="I73" s="66" t="s">
        <v>3</v>
      </c>
      <c r="J73" s="66" t="s">
        <v>4</v>
      </c>
      <c r="K73" s="66" t="s">
        <v>5</v>
      </c>
    </row>
    <row r="74" spans="1:11" x14ac:dyDescent="0.2">
      <c r="A74" s="67" t="s">
        <v>7</v>
      </c>
      <c r="B74" s="67">
        <v>513</v>
      </c>
      <c r="C74" s="67">
        <v>2126</v>
      </c>
      <c r="D74" s="67">
        <v>189</v>
      </c>
      <c r="E74" s="67">
        <f>SUM(B74:D74)</f>
        <v>2828</v>
      </c>
      <c r="G74" s="67" t="s">
        <v>7</v>
      </c>
      <c r="H74" s="67">
        <v>354</v>
      </c>
      <c r="I74" s="67">
        <v>2060</v>
      </c>
      <c r="J74" s="67">
        <v>187</v>
      </c>
      <c r="K74" s="67">
        <f>SUM(H74:J74)</f>
        <v>2601</v>
      </c>
    </row>
    <row r="75" spans="1:11" x14ac:dyDescent="0.2">
      <c r="A75" s="67" t="s">
        <v>8</v>
      </c>
      <c r="B75" s="67">
        <v>1379</v>
      </c>
      <c r="C75" s="67">
        <v>4221</v>
      </c>
      <c r="D75" s="67">
        <v>483</v>
      </c>
      <c r="E75" s="67">
        <f>SUM(B75:D75)</f>
        <v>6083</v>
      </c>
      <c r="G75" s="67" t="s">
        <v>8</v>
      </c>
      <c r="H75" s="67">
        <v>1017</v>
      </c>
      <c r="I75" s="67">
        <v>4425</v>
      </c>
      <c r="J75" s="67">
        <v>541</v>
      </c>
      <c r="K75" s="67">
        <f>SUM(H75:J75)</f>
        <v>5983</v>
      </c>
    </row>
    <row r="76" spans="1:11" x14ac:dyDescent="0.2">
      <c r="A76" s="67" t="s">
        <v>9</v>
      </c>
      <c r="B76" s="67">
        <v>2164</v>
      </c>
      <c r="C76" s="67">
        <v>0</v>
      </c>
      <c r="D76" s="67">
        <v>2623</v>
      </c>
      <c r="E76" s="67">
        <f>SUM(B76:D76)</f>
        <v>4787</v>
      </c>
      <c r="G76" s="67" t="s">
        <v>9</v>
      </c>
      <c r="H76" s="67">
        <v>2242</v>
      </c>
      <c r="I76" s="67"/>
      <c r="J76" s="67">
        <v>2866</v>
      </c>
      <c r="K76" s="67">
        <f>SUM(H76:J76)</f>
        <v>5108</v>
      </c>
    </row>
    <row r="77" spans="1:11" x14ac:dyDescent="0.2">
      <c r="A77" s="67" t="s">
        <v>10</v>
      </c>
      <c r="B77" s="67">
        <v>80</v>
      </c>
      <c r="C77" s="67">
        <v>0</v>
      </c>
      <c r="D77" s="67">
        <v>67</v>
      </c>
      <c r="E77" s="67">
        <f>SUM(B77:D77)</f>
        <v>147</v>
      </c>
      <c r="G77" s="67" t="s">
        <v>10</v>
      </c>
      <c r="H77" s="67">
        <v>73</v>
      </c>
      <c r="I77" s="67"/>
      <c r="J77" s="67">
        <v>95</v>
      </c>
      <c r="K77" s="67">
        <f>SUM(H77:J77)</f>
        <v>168</v>
      </c>
    </row>
    <row r="78" spans="1:11" x14ac:dyDescent="0.2">
      <c r="A78" s="67" t="s">
        <v>11</v>
      </c>
      <c r="B78" s="67">
        <v>289</v>
      </c>
      <c r="C78" s="67">
        <v>0</v>
      </c>
      <c r="D78" s="67">
        <v>65</v>
      </c>
      <c r="E78" s="67">
        <f>SUM(B78:D78)</f>
        <v>354</v>
      </c>
      <c r="G78" s="67" t="s">
        <v>11</v>
      </c>
      <c r="H78" s="67">
        <v>244</v>
      </c>
      <c r="I78" s="67"/>
      <c r="J78" s="67">
        <v>45</v>
      </c>
      <c r="K78" s="67">
        <f>SUM(H78:J78)</f>
        <v>289</v>
      </c>
    </row>
    <row r="79" spans="1:11" x14ac:dyDescent="0.2">
      <c r="A79" s="72" t="s">
        <v>12</v>
      </c>
      <c r="B79" s="72">
        <f>SUM(B74:B78)</f>
        <v>4425</v>
      </c>
      <c r="C79" s="72">
        <f>SUM(C74:C78)</f>
        <v>6347</v>
      </c>
      <c r="D79" s="72">
        <f>SUM(D74:D78)</f>
        <v>3427</v>
      </c>
      <c r="E79" s="72">
        <f>SUM(E74:E78)</f>
        <v>14199</v>
      </c>
      <c r="G79" s="72" t="s">
        <v>12</v>
      </c>
      <c r="H79" s="72">
        <f>SUM(H74:H78)</f>
        <v>3930</v>
      </c>
      <c r="I79" s="72">
        <f>SUM(I74:I78)</f>
        <v>6485</v>
      </c>
      <c r="J79" s="72">
        <f>SUM(J74:J78)</f>
        <v>3734</v>
      </c>
      <c r="K79" s="72">
        <f>SUM(K74:K78)</f>
        <v>14149</v>
      </c>
    </row>
    <row r="80" spans="1:11" x14ac:dyDescent="0.2">
      <c r="A80" s="67" t="s">
        <v>13</v>
      </c>
      <c r="B80" s="74">
        <f>1563-C80-D80</f>
        <v>1055</v>
      </c>
      <c r="C80" s="74">
        <v>318</v>
      </c>
      <c r="D80" s="74">
        <v>190</v>
      </c>
      <c r="E80" s="74">
        <f>SUM(B80:D80)</f>
        <v>1563</v>
      </c>
      <c r="G80" s="74" t="s">
        <v>13</v>
      </c>
      <c r="H80" s="74">
        <v>995</v>
      </c>
      <c r="I80" s="74">
        <v>303</v>
      </c>
      <c r="J80" s="74">
        <v>186</v>
      </c>
      <c r="K80" s="74">
        <f>SUM(H80:J80)</f>
        <v>1484</v>
      </c>
    </row>
    <row r="81" spans="1:11" x14ac:dyDescent="0.2">
      <c r="A81" s="72" t="s">
        <v>12</v>
      </c>
      <c r="B81" s="75">
        <f>SUM(B79:B80)</f>
        <v>5480</v>
      </c>
      <c r="C81" s="75">
        <f>SUM(C79:C80)</f>
        <v>6665</v>
      </c>
      <c r="D81" s="75">
        <f>SUM(D79:D80)</f>
        <v>3617</v>
      </c>
      <c r="E81" s="75">
        <f>SUM(E79:E80)</f>
        <v>15762</v>
      </c>
      <c r="G81" s="72" t="s">
        <v>12</v>
      </c>
      <c r="H81" s="72">
        <f>SUM(H79:H80)</f>
        <v>4925</v>
      </c>
      <c r="I81" s="72">
        <f>SUM(I79:I80)</f>
        <v>6788</v>
      </c>
      <c r="J81" s="72">
        <f>SUM(J79:J80)</f>
        <v>3920</v>
      </c>
      <c r="K81" s="72">
        <f>SUM(K79:K80)</f>
        <v>15633</v>
      </c>
    </row>
    <row r="82" spans="1:11" ht="13.5" x14ac:dyDescent="0.25">
      <c r="A82" s="63"/>
      <c r="B82" s="63"/>
      <c r="C82" s="63"/>
      <c r="D82" s="63"/>
      <c r="E82" s="63"/>
      <c r="G82" s="63"/>
      <c r="H82" s="63"/>
      <c r="I82" s="63"/>
      <c r="J82" s="63"/>
      <c r="K82" s="63"/>
    </row>
    <row r="83" spans="1:11" x14ac:dyDescent="0.2">
      <c r="A83" s="66" t="s">
        <v>236</v>
      </c>
      <c r="B83" s="66" t="s">
        <v>2</v>
      </c>
      <c r="C83" s="66" t="s">
        <v>3</v>
      </c>
      <c r="D83" s="66" t="s">
        <v>4</v>
      </c>
      <c r="E83" s="66" t="s">
        <v>5</v>
      </c>
      <c r="G83" s="66" t="s">
        <v>258</v>
      </c>
      <c r="H83" s="66" t="s">
        <v>2</v>
      </c>
      <c r="I83" s="66" t="s">
        <v>3</v>
      </c>
      <c r="J83" s="66" t="s">
        <v>4</v>
      </c>
      <c r="K83" s="66" t="s">
        <v>5</v>
      </c>
    </row>
    <row r="84" spans="1:11" x14ac:dyDescent="0.2">
      <c r="A84" s="67" t="s">
        <v>7</v>
      </c>
      <c r="B84" s="67">
        <v>388</v>
      </c>
      <c r="C84" s="67">
        <v>2220</v>
      </c>
      <c r="D84" s="67">
        <v>194</v>
      </c>
      <c r="E84" s="67">
        <f>SUM(B84:D84)</f>
        <v>2802</v>
      </c>
      <c r="G84" s="67" t="s">
        <v>7</v>
      </c>
      <c r="H84" s="67">
        <v>343</v>
      </c>
      <c r="I84" s="67">
        <v>1995</v>
      </c>
      <c r="J84" s="67">
        <v>176</v>
      </c>
      <c r="K84" s="67">
        <f>SUM(H84:J84)</f>
        <v>2514</v>
      </c>
    </row>
    <row r="85" spans="1:11" x14ac:dyDescent="0.2">
      <c r="A85" s="67" t="s">
        <v>8</v>
      </c>
      <c r="B85" s="67">
        <v>1128</v>
      </c>
      <c r="C85" s="67">
        <v>4396</v>
      </c>
      <c r="D85" s="67">
        <v>513</v>
      </c>
      <c r="E85" s="67">
        <f>SUM(B85:D85)</f>
        <v>6037</v>
      </c>
      <c r="G85" s="67" t="s">
        <v>8</v>
      </c>
      <c r="H85" s="67">
        <v>939</v>
      </c>
      <c r="I85" s="67">
        <v>4415</v>
      </c>
      <c r="J85" s="67">
        <v>538</v>
      </c>
      <c r="K85" s="67">
        <f>SUM(H85:J85)</f>
        <v>5892</v>
      </c>
    </row>
    <row r="86" spans="1:11" x14ac:dyDescent="0.2">
      <c r="A86" s="67" t="s">
        <v>9</v>
      </c>
      <c r="B86" s="67">
        <v>2230</v>
      </c>
      <c r="C86" s="67">
        <v>0</v>
      </c>
      <c r="D86" s="67">
        <v>2684</v>
      </c>
      <c r="E86" s="67">
        <f>SUM(B86:D86)</f>
        <v>4914</v>
      </c>
      <c r="G86" s="67" t="s">
        <v>9</v>
      </c>
      <c r="H86" s="67">
        <v>2260</v>
      </c>
      <c r="I86" s="67">
        <v>51</v>
      </c>
      <c r="J86" s="67">
        <v>2895</v>
      </c>
      <c r="K86" s="67">
        <f>SUM(H86:J86)</f>
        <v>5206</v>
      </c>
    </row>
    <row r="87" spans="1:11" x14ac:dyDescent="0.2">
      <c r="A87" s="67" t="s">
        <v>10</v>
      </c>
      <c r="B87" s="67">
        <v>88</v>
      </c>
      <c r="C87" s="67">
        <v>0</v>
      </c>
      <c r="D87" s="67">
        <v>68</v>
      </c>
      <c r="E87" s="67">
        <f>SUM(B87:D87)</f>
        <v>156</v>
      </c>
      <c r="G87" s="67" t="s">
        <v>265</v>
      </c>
      <c r="H87" s="67">
        <v>24</v>
      </c>
      <c r="I87" s="67"/>
      <c r="J87" s="67">
        <v>20</v>
      </c>
      <c r="K87" s="67">
        <v>44</v>
      </c>
    </row>
    <row r="88" spans="1:11" x14ac:dyDescent="0.2">
      <c r="A88" s="67" t="s">
        <v>11</v>
      </c>
      <c r="B88" s="67">
        <v>304</v>
      </c>
      <c r="C88" s="67">
        <v>0</v>
      </c>
      <c r="D88" s="67">
        <v>71</v>
      </c>
      <c r="E88" s="67">
        <f>SUM(B88:D88)</f>
        <v>375</v>
      </c>
      <c r="G88" s="67" t="s">
        <v>10</v>
      </c>
      <c r="H88" s="67">
        <v>0</v>
      </c>
      <c r="I88" s="67">
        <v>160</v>
      </c>
      <c r="J88" s="67">
        <v>0</v>
      </c>
      <c r="K88" s="67">
        <v>160</v>
      </c>
    </row>
    <row r="89" spans="1:11" x14ac:dyDescent="0.2">
      <c r="A89" s="72" t="s">
        <v>12</v>
      </c>
      <c r="B89" s="72">
        <f>SUM(B84:B88)</f>
        <v>4138</v>
      </c>
      <c r="C89" s="72">
        <f>SUM(C84:C88)</f>
        <v>6616</v>
      </c>
      <c r="D89" s="72">
        <f>SUM(D84:D88)</f>
        <v>3530</v>
      </c>
      <c r="E89" s="72">
        <f>SUM(E84:E88)</f>
        <v>14284</v>
      </c>
      <c r="G89" s="67" t="s">
        <v>11</v>
      </c>
      <c r="H89" s="67">
        <v>230</v>
      </c>
      <c r="I89" s="67">
        <v>0</v>
      </c>
      <c r="J89" s="67">
        <v>45</v>
      </c>
      <c r="K89" s="67">
        <f>SUM(H89:J89)</f>
        <v>275</v>
      </c>
    </row>
    <row r="90" spans="1:11" x14ac:dyDescent="0.2">
      <c r="A90" s="74" t="s">
        <v>13</v>
      </c>
      <c r="B90" s="74">
        <f>1592-518</f>
        <v>1074</v>
      </c>
      <c r="C90" s="74">
        <v>323</v>
      </c>
      <c r="D90" s="74">
        <v>195</v>
      </c>
      <c r="E90" s="74">
        <f>SUM(B90:D90)</f>
        <v>1592</v>
      </c>
      <c r="G90" s="72" t="s">
        <v>12</v>
      </c>
      <c r="H90" s="72">
        <f>SUM(H84:H89)</f>
        <v>3796</v>
      </c>
      <c r="I90" s="72">
        <f>SUM(I84:I89)</f>
        <v>6621</v>
      </c>
      <c r="J90" s="72">
        <f>SUM(J84:J89)</f>
        <v>3674</v>
      </c>
      <c r="K90" s="72">
        <f>SUM(K84:K89)</f>
        <v>14091</v>
      </c>
    </row>
    <row r="91" spans="1:11" x14ac:dyDescent="0.2">
      <c r="A91" s="72" t="s">
        <v>12</v>
      </c>
      <c r="B91" s="72">
        <f>SUM(B89:B90)</f>
        <v>5212</v>
      </c>
      <c r="C91" s="72">
        <f>SUM(C89:C90)</f>
        <v>6939</v>
      </c>
      <c r="D91" s="72">
        <f>SUM(D89:D90)</f>
        <v>3725</v>
      </c>
      <c r="E91" s="72">
        <f>SUM(E89:E90)</f>
        <v>15876</v>
      </c>
      <c r="G91" s="74" t="s">
        <v>13</v>
      </c>
      <c r="H91" s="74">
        <v>953</v>
      </c>
      <c r="I91" s="74">
        <v>321</v>
      </c>
      <c r="J91" s="74">
        <v>142</v>
      </c>
      <c r="K91" s="74">
        <f>H91+I91+J91</f>
        <v>1416</v>
      </c>
    </row>
    <row r="92" spans="1:11" x14ac:dyDescent="0.2">
      <c r="G92" s="72" t="s">
        <v>12</v>
      </c>
      <c r="H92" s="72">
        <f>SUM(H90:H91)</f>
        <v>4749</v>
      </c>
      <c r="I92" s="72">
        <f>SUM(I90:I91)</f>
        <v>6942</v>
      </c>
      <c r="J92" s="72">
        <f>SUM(J90:J91)</f>
        <v>3816</v>
      </c>
      <c r="K92" s="72">
        <f>SUM(K90:K91)</f>
        <v>15507</v>
      </c>
    </row>
    <row r="94" spans="1:11" x14ac:dyDescent="0.2">
      <c r="A94" s="66" t="s">
        <v>272</v>
      </c>
      <c r="B94" s="66" t="s">
        <v>2</v>
      </c>
      <c r="C94" s="66" t="s">
        <v>3</v>
      </c>
      <c r="D94" s="66" t="s">
        <v>4</v>
      </c>
      <c r="E94" s="66" t="s">
        <v>5</v>
      </c>
      <c r="G94" s="66" t="s">
        <v>289</v>
      </c>
      <c r="H94" s="66" t="s">
        <v>2</v>
      </c>
      <c r="I94" s="66" t="s">
        <v>3</v>
      </c>
      <c r="J94" s="66" t="s">
        <v>4</v>
      </c>
      <c r="K94" s="66" t="s">
        <v>5</v>
      </c>
    </row>
    <row r="95" spans="1:11" x14ac:dyDescent="0.2">
      <c r="A95" s="67" t="s">
        <v>7</v>
      </c>
      <c r="B95" s="67">
        <v>331</v>
      </c>
      <c r="C95" s="67">
        <v>1953</v>
      </c>
      <c r="D95" s="67">
        <v>171</v>
      </c>
      <c r="E95" s="67">
        <f t="shared" ref="E95:E100" si="1">SUM(B95:D95)</f>
        <v>2455</v>
      </c>
      <c r="G95" s="67" t="s">
        <v>7</v>
      </c>
      <c r="H95" s="67">
        <v>267</v>
      </c>
      <c r="I95" s="67">
        <v>1914</v>
      </c>
      <c r="J95" s="67">
        <v>188</v>
      </c>
      <c r="K95" s="67">
        <f t="shared" ref="K95:K100" si="2">J95+I95+H95</f>
        <v>2369</v>
      </c>
    </row>
    <row r="96" spans="1:11" x14ac:dyDescent="0.2">
      <c r="A96" s="67" t="s">
        <v>8</v>
      </c>
      <c r="B96" s="67">
        <v>896</v>
      </c>
      <c r="C96" s="67">
        <v>4396</v>
      </c>
      <c r="D96" s="67">
        <v>523</v>
      </c>
      <c r="E96" s="67">
        <f t="shared" si="1"/>
        <v>5815</v>
      </c>
      <c r="G96" s="67" t="s">
        <v>8</v>
      </c>
      <c r="H96" s="67">
        <v>692</v>
      </c>
      <c r="I96" s="67">
        <v>4134</v>
      </c>
      <c r="J96" s="67">
        <v>486</v>
      </c>
      <c r="K96" s="67">
        <f t="shared" si="2"/>
        <v>5312</v>
      </c>
    </row>
    <row r="97" spans="1:12" x14ac:dyDescent="0.2">
      <c r="A97" s="67" t="s">
        <v>9</v>
      </c>
      <c r="B97" s="67">
        <v>2266</v>
      </c>
      <c r="C97" s="67">
        <v>46</v>
      </c>
      <c r="D97" s="67">
        <v>2993</v>
      </c>
      <c r="E97" s="67">
        <f t="shared" si="1"/>
        <v>5305</v>
      </c>
      <c r="G97" s="67" t="s">
        <v>9</v>
      </c>
      <c r="H97" s="67">
        <v>2162</v>
      </c>
      <c r="I97" s="67">
        <v>29</v>
      </c>
      <c r="J97" s="67">
        <v>3161</v>
      </c>
      <c r="K97" s="67">
        <f t="shared" si="2"/>
        <v>5352</v>
      </c>
    </row>
    <row r="98" spans="1:12" x14ac:dyDescent="0.2">
      <c r="A98" s="67" t="s">
        <v>265</v>
      </c>
      <c r="B98" s="67">
        <v>21</v>
      </c>
      <c r="C98" s="67">
        <v>0</v>
      </c>
      <c r="D98" s="67">
        <v>22</v>
      </c>
      <c r="E98" s="67">
        <f t="shared" si="1"/>
        <v>43</v>
      </c>
      <c r="G98" s="67" t="s">
        <v>265</v>
      </c>
      <c r="H98" s="67">
        <v>12</v>
      </c>
      <c r="I98" s="67">
        <v>0</v>
      </c>
      <c r="J98" s="67">
        <v>19</v>
      </c>
      <c r="K98" s="67">
        <f t="shared" si="2"/>
        <v>31</v>
      </c>
    </row>
    <row r="99" spans="1:12" x14ac:dyDescent="0.2">
      <c r="A99" s="67" t="s">
        <v>10</v>
      </c>
      <c r="B99" s="67">
        <v>0</v>
      </c>
      <c r="C99" s="67">
        <v>172</v>
      </c>
      <c r="D99" s="67">
        <v>0</v>
      </c>
      <c r="E99" s="67">
        <f t="shared" si="1"/>
        <v>172</v>
      </c>
      <c r="G99" s="67" t="s">
        <v>10</v>
      </c>
      <c r="H99" s="67">
        <v>0</v>
      </c>
      <c r="I99" s="67">
        <v>182</v>
      </c>
      <c r="J99" s="67">
        <v>0</v>
      </c>
      <c r="K99" s="67">
        <v>182</v>
      </c>
    </row>
    <row r="100" spans="1:12" x14ac:dyDescent="0.2">
      <c r="A100" s="67" t="s">
        <v>11</v>
      </c>
      <c r="B100" s="67">
        <v>227</v>
      </c>
      <c r="C100" s="67">
        <v>0</v>
      </c>
      <c r="D100" s="67">
        <v>37</v>
      </c>
      <c r="E100" s="67">
        <f t="shared" si="1"/>
        <v>264</v>
      </c>
      <c r="G100" s="67" t="s">
        <v>11</v>
      </c>
      <c r="H100" s="67">
        <v>246</v>
      </c>
      <c r="I100" s="67">
        <v>0</v>
      </c>
      <c r="J100" s="67">
        <v>46</v>
      </c>
      <c r="K100" s="67">
        <f t="shared" si="2"/>
        <v>292</v>
      </c>
    </row>
    <row r="101" spans="1:12" x14ac:dyDescent="0.2">
      <c r="A101" s="72" t="s">
        <v>12</v>
      </c>
      <c r="B101" s="72">
        <f>SUM(B95:B100)</f>
        <v>3741</v>
      </c>
      <c r="C101" s="72">
        <f>SUM(C95:C100)</f>
        <v>6567</v>
      </c>
      <c r="D101" s="72">
        <f>SUM(D95:D100)</f>
        <v>3746</v>
      </c>
      <c r="E101" s="72">
        <f>SUM(E95:E100)</f>
        <v>14054</v>
      </c>
      <c r="G101" s="72" t="s">
        <v>12</v>
      </c>
      <c r="H101" s="72">
        <f>SUM(H95:H100)</f>
        <v>3379</v>
      </c>
      <c r="I101" s="72">
        <f>SUM(I95:I100)</f>
        <v>6259</v>
      </c>
      <c r="J101" s="72">
        <f>SUM(J95:J100)</f>
        <v>3900</v>
      </c>
      <c r="K101" s="72">
        <f>SUM(K95:K100)</f>
        <v>13538</v>
      </c>
    </row>
    <row r="102" spans="1:12" x14ac:dyDescent="0.2">
      <c r="A102" s="74" t="s">
        <v>13</v>
      </c>
      <c r="B102" s="74">
        <v>1039</v>
      </c>
      <c r="C102" s="74">
        <v>312</v>
      </c>
      <c r="D102" s="74">
        <v>129</v>
      </c>
      <c r="E102" s="74">
        <f>B102+C102+D102</f>
        <v>1480</v>
      </c>
      <c r="G102" s="67" t="s">
        <v>13</v>
      </c>
      <c r="H102" s="67">
        <v>794</v>
      </c>
      <c r="I102" s="67">
        <v>371</v>
      </c>
      <c r="J102" s="67">
        <v>138</v>
      </c>
      <c r="K102" s="67">
        <f>J102+I102+H102</f>
        <v>1303</v>
      </c>
    </row>
    <row r="103" spans="1:12" x14ac:dyDescent="0.2">
      <c r="A103" s="72" t="s">
        <v>12</v>
      </c>
      <c r="B103" s="72">
        <f>SUM(B101:B102)</f>
        <v>4780</v>
      </c>
      <c r="C103" s="72">
        <f>SUM(C101:C102)</f>
        <v>6879</v>
      </c>
      <c r="D103" s="72">
        <f>SUM(D101:D102)</f>
        <v>3875</v>
      </c>
      <c r="E103" s="72">
        <f>SUM(E101:E102)</f>
        <v>15534</v>
      </c>
      <c r="G103" s="72" t="s">
        <v>12</v>
      </c>
      <c r="H103" s="72">
        <f>H101+H102</f>
        <v>4173</v>
      </c>
      <c r="I103" s="72">
        <f>I101+I102</f>
        <v>6630</v>
      </c>
      <c r="J103" s="72">
        <f>J101+J102</f>
        <v>4038</v>
      </c>
      <c r="K103" s="72">
        <f>K101+K102</f>
        <v>14841</v>
      </c>
    </row>
    <row r="104" spans="1:12" x14ac:dyDescent="0.2">
      <c r="A104" s="73"/>
      <c r="B104" s="73"/>
      <c r="C104" s="73"/>
      <c r="D104" s="73"/>
      <c r="E104" s="73"/>
    </row>
    <row r="105" spans="1:12" ht="13.5" x14ac:dyDescent="0.25">
      <c r="A105" s="66" t="s">
        <v>275</v>
      </c>
      <c r="B105" s="66" t="s">
        <v>2</v>
      </c>
      <c r="C105" s="66" t="s">
        <v>3</v>
      </c>
      <c r="D105" s="66" t="s">
        <v>4</v>
      </c>
      <c r="E105" s="66" t="s">
        <v>5</v>
      </c>
      <c r="G105" s="66" t="s">
        <v>296</v>
      </c>
      <c r="H105" s="66" t="s">
        <v>2</v>
      </c>
      <c r="I105" s="66" t="s">
        <v>3</v>
      </c>
      <c r="J105" s="66" t="s">
        <v>4</v>
      </c>
      <c r="K105" s="66" t="s">
        <v>5</v>
      </c>
      <c r="L105" s="63"/>
    </row>
    <row r="106" spans="1:12" ht="13.5" x14ac:dyDescent="0.25">
      <c r="A106" s="67" t="s">
        <v>7</v>
      </c>
      <c r="B106" s="67">
        <v>337</v>
      </c>
      <c r="C106" s="67">
        <v>1878</v>
      </c>
      <c r="D106" s="67">
        <v>176</v>
      </c>
      <c r="E106" s="67">
        <f t="shared" ref="E106:E114" si="3">D106+C106+B106</f>
        <v>2391</v>
      </c>
      <c r="G106" s="67" t="s">
        <v>7</v>
      </c>
      <c r="H106" s="67">
        <v>253</v>
      </c>
      <c r="I106" s="67">
        <v>1899</v>
      </c>
      <c r="J106" s="67">
        <v>170</v>
      </c>
      <c r="K106" s="67">
        <f t="shared" ref="K106:K111" si="4">J106+I106+H106</f>
        <v>2322</v>
      </c>
      <c r="L106" s="63"/>
    </row>
    <row r="107" spans="1:12" ht="13.5" x14ac:dyDescent="0.25">
      <c r="A107" s="67" t="s">
        <v>8</v>
      </c>
      <c r="B107" s="67">
        <v>860</v>
      </c>
      <c r="C107" s="67">
        <v>4282</v>
      </c>
      <c r="D107" s="67">
        <v>526</v>
      </c>
      <c r="E107" s="67">
        <f t="shared" si="3"/>
        <v>5668</v>
      </c>
      <c r="G107" s="67" t="s">
        <v>8</v>
      </c>
      <c r="H107" s="67">
        <v>693</v>
      </c>
      <c r="I107" s="67">
        <v>3971</v>
      </c>
      <c r="J107" s="67">
        <v>459</v>
      </c>
      <c r="K107" s="67">
        <f t="shared" si="4"/>
        <v>5123</v>
      </c>
      <c r="L107" s="63"/>
    </row>
    <row r="108" spans="1:12" ht="13.5" x14ac:dyDescent="0.25">
      <c r="A108" s="67" t="s">
        <v>9</v>
      </c>
      <c r="B108" s="67">
        <v>2231</v>
      </c>
      <c r="C108" s="67">
        <v>51</v>
      </c>
      <c r="D108" s="67">
        <v>3083</v>
      </c>
      <c r="E108" s="67">
        <v>5365</v>
      </c>
      <c r="G108" s="67" t="s">
        <v>9</v>
      </c>
      <c r="H108" s="67">
        <v>2222</v>
      </c>
      <c r="I108" s="67">
        <v>41</v>
      </c>
      <c r="J108" s="67">
        <v>3118</v>
      </c>
      <c r="K108" s="67">
        <v>5381</v>
      </c>
      <c r="L108" s="63"/>
    </row>
    <row r="109" spans="1:12" ht="13.5" x14ac:dyDescent="0.25">
      <c r="A109" s="67" t="s">
        <v>265</v>
      </c>
      <c r="B109" s="67">
        <v>20</v>
      </c>
      <c r="C109" s="67">
        <v>0</v>
      </c>
      <c r="D109" s="67">
        <v>12</v>
      </c>
      <c r="E109" s="67">
        <f t="shared" si="3"/>
        <v>32</v>
      </c>
      <c r="G109" s="67" t="s">
        <v>265</v>
      </c>
      <c r="H109" s="67">
        <v>19</v>
      </c>
      <c r="I109" s="67">
        <v>0</v>
      </c>
      <c r="J109" s="67">
        <v>19</v>
      </c>
      <c r="K109" s="67">
        <f t="shared" si="4"/>
        <v>38</v>
      </c>
      <c r="L109" s="63"/>
    </row>
    <row r="110" spans="1:12" ht="13.5" x14ac:dyDescent="0.25">
      <c r="A110" s="67" t="s">
        <v>10</v>
      </c>
      <c r="B110" s="67">
        <v>0</v>
      </c>
      <c r="C110" s="67">
        <v>151</v>
      </c>
      <c r="D110" s="67">
        <v>0</v>
      </c>
      <c r="E110" s="67">
        <f t="shared" si="3"/>
        <v>151</v>
      </c>
      <c r="G110" s="67" t="s">
        <v>10</v>
      </c>
      <c r="H110" s="67">
        <v>0</v>
      </c>
      <c r="I110" s="67">
        <v>183</v>
      </c>
      <c r="J110" s="67">
        <v>0</v>
      </c>
      <c r="K110" s="67">
        <f t="shared" si="4"/>
        <v>183</v>
      </c>
      <c r="L110" s="63"/>
    </row>
    <row r="111" spans="1:12" ht="13.5" x14ac:dyDescent="0.25">
      <c r="A111" s="67" t="s">
        <v>11</v>
      </c>
      <c r="B111" s="67">
        <v>222</v>
      </c>
      <c r="C111" s="67">
        <v>0</v>
      </c>
      <c r="D111" s="67">
        <v>44</v>
      </c>
      <c r="E111" s="67">
        <f t="shared" si="3"/>
        <v>266</v>
      </c>
      <c r="G111" s="67" t="s">
        <v>11</v>
      </c>
      <c r="H111" s="67">
        <v>256</v>
      </c>
      <c r="I111" s="67">
        <v>0</v>
      </c>
      <c r="J111" s="67">
        <v>46</v>
      </c>
      <c r="K111" s="67">
        <f t="shared" si="4"/>
        <v>302</v>
      </c>
      <c r="L111" s="63"/>
    </row>
    <row r="112" spans="1:12" ht="13.5" x14ac:dyDescent="0.25">
      <c r="A112" s="72" t="s">
        <v>12</v>
      </c>
      <c r="B112" s="72">
        <f>B111+B110+B109+B108+B107+B106</f>
        <v>3670</v>
      </c>
      <c r="C112" s="72">
        <f>C111+C110+C109+C108+C107+C106</f>
        <v>6362</v>
      </c>
      <c r="D112" s="72">
        <f>D111+D110+D109+D108+D107+D106</f>
        <v>3841</v>
      </c>
      <c r="E112" s="67">
        <f t="shared" si="3"/>
        <v>13873</v>
      </c>
      <c r="G112" s="72" t="s">
        <v>12</v>
      </c>
      <c r="H112" s="72">
        <f>SUM(H106:H111)</f>
        <v>3443</v>
      </c>
      <c r="I112" s="72">
        <f>SUM(I106:I111)</f>
        <v>6094</v>
      </c>
      <c r="J112" s="72">
        <f>SUM(J106:J111)</f>
        <v>3812</v>
      </c>
      <c r="K112" s="72">
        <f>SUM(K106:K111)</f>
        <v>13349</v>
      </c>
      <c r="L112" s="63"/>
    </row>
    <row r="113" spans="1:12" ht="13.5" x14ac:dyDescent="0.25">
      <c r="A113" s="67" t="s">
        <v>13</v>
      </c>
      <c r="B113" s="67">
        <v>626</v>
      </c>
      <c r="C113" s="67">
        <v>361</v>
      </c>
      <c r="D113" s="67">
        <v>145</v>
      </c>
      <c r="E113" s="67">
        <f t="shared" si="3"/>
        <v>1132</v>
      </c>
      <c r="G113" s="67" t="s">
        <v>13</v>
      </c>
      <c r="H113" s="67">
        <v>726</v>
      </c>
      <c r="I113" s="67">
        <v>363</v>
      </c>
      <c r="J113" s="67">
        <v>138</v>
      </c>
      <c r="K113" s="67">
        <f>J113+I113+H113</f>
        <v>1227</v>
      </c>
      <c r="L113" s="63"/>
    </row>
    <row r="114" spans="1:12" ht="13.5" x14ac:dyDescent="0.25">
      <c r="A114" s="72" t="s">
        <v>12</v>
      </c>
      <c r="B114" s="72">
        <f>B112+B113</f>
        <v>4296</v>
      </c>
      <c r="C114" s="72">
        <f>C112+C113</f>
        <v>6723</v>
      </c>
      <c r="D114" s="72">
        <f>D112+D113</f>
        <v>3986</v>
      </c>
      <c r="E114" s="67">
        <f t="shared" si="3"/>
        <v>15005</v>
      </c>
      <c r="G114" s="72" t="s">
        <v>12</v>
      </c>
      <c r="H114" s="72">
        <f>H112+H113</f>
        <v>4169</v>
      </c>
      <c r="I114" s="72">
        <f>I112+I113</f>
        <v>6457</v>
      </c>
      <c r="J114" s="72">
        <f>J112+J113</f>
        <v>3950</v>
      </c>
      <c r="K114" s="72">
        <f>K112+K113</f>
        <v>14576</v>
      </c>
      <c r="L114" s="63"/>
    </row>
    <row r="115" spans="1:12" ht="13.5" x14ac:dyDescent="0.25">
      <c r="G115" s="63"/>
      <c r="H115" s="63"/>
      <c r="I115" s="63"/>
      <c r="J115" s="63"/>
      <c r="K115" s="63"/>
      <c r="L115" s="63"/>
    </row>
    <row r="116" spans="1:12" ht="22.5" x14ac:dyDescent="0.2">
      <c r="A116" s="66" t="s">
        <v>278</v>
      </c>
      <c r="B116" s="66" t="s">
        <v>2</v>
      </c>
      <c r="C116" s="66" t="s">
        <v>3</v>
      </c>
      <c r="D116" s="66" t="s">
        <v>4</v>
      </c>
      <c r="E116" s="66" t="s">
        <v>5</v>
      </c>
      <c r="G116" s="66" t="s">
        <v>305</v>
      </c>
      <c r="H116" s="66" t="s">
        <v>2</v>
      </c>
      <c r="I116" s="76" t="s">
        <v>318</v>
      </c>
      <c r="J116" s="66" t="s">
        <v>3</v>
      </c>
      <c r="K116" s="66" t="s">
        <v>4</v>
      </c>
      <c r="L116" s="66" t="s">
        <v>5</v>
      </c>
    </row>
    <row r="117" spans="1:12" x14ac:dyDescent="0.2">
      <c r="A117" s="67" t="s">
        <v>7</v>
      </c>
      <c r="B117" s="67">
        <v>246</v>
      </c>
      <c r="C117" s="67">
        <v>1954</v>
      </c>
      <c r="D117" s="67">
        <v>186</v>
      </c>
      <c r="E117" s="67">
        <f>D117+C117+B117</f>
        <v>2386</v>
      </c>
      <c r="G117" s="67" t="s">
        <v>7</v>
      </c>
      <c r="H117" s="67">
        <v>271</v>
      </c>
      <c r="I117" s="67"/>
      <c r="J117" s="67">
        <v>1892</v>
      </c>
      <c r="K117" s="67">
        <v>148</v>
      </c>
      <c r="L117" s="67">
        <f>K117+J117+H117</f>
        <v>2311</v>
      </c>
    </row>
    <row r="118" spans="1:12" x14ac:dyDescent="0.2">
      <c r="A118" s="67" t="s">
        <v>8</v>
      </c>
      <c r="B118" s="67">
        <v>704</v>
      </c>
      <c r="C118" s="67">
        <v>4277</v>
      </c>
      <c r="D118" s="67">
        <v>506</v>
      </c>
      <c r="E118" s="67">
        <f t="shared" ref="E118:E124" si="5">D118+C118+B118</f>
        <v>5487</v>
      </c>
      <c r="G118" s="67" t="s">
        <v>8</v>
      </c>
      <c r="H118" s="67">
        <v>671</v>
      </c>
      <c r="I118" s="67"/>
      <c r="J118" s="67">
        <v>3901</v>
      </c>
      <c r="K118" s="67">
        <v>456</v>
      </c>
      <c r="L118" s="67">
        <f>K118+J118+H118</f>
        <v>5028</v>
      </c>
    </row>
    <row r="119" spans="1:12" x14ac:dyDescent="0.2">
      <c r="A119" s="67" t="s">
        <v>9</v>
      </c>
      <c r="B119" s="67">
        <v>2168</v>
      </c>
      <c r="C119" s="67">
        <v>46</v>
      </c>
      <c r="D119" s="67">
        <v>3133</v>
      </c>
      <c r="E119" s="67">
        <f t="shared" si="5"/>
        <v>5347</v>
      </c>
      <c r="G119" s="67" t="s">
        <v>9</v>
      </c>
      <c r="H119" s="67">
        <v>2221</v>
      </c>
      <c r="I119" s="67">
        <v>13</v>
      </c>
      <c r="J119" s="67">
        <v>28</v>
      </c>
      <c r="K119" s="67">
        <v>3095</v>
      </c>
      <c r="L119" s="67">
        <f>H119+I119+J119+K119</f>
        <v>5357</v>
      </c>
    </row>
    <row r="120" spans="1:12" x14ac:dyDescent="0.2">
      <c r="A120" s="67" t="s">
        <v>265</v>
      </c>
      <c r="B120" s="67">
        <v>10</v>
      </c>
      <c r="C120" s="67">
        <v>0</v>
      </c>
      <c r="D120" s="67">
        <v>21</v>
      </c>
      <c r="E120" s="67">
        <f t="shared" si="5"/>
        <v>31</v>
      </c>
      <c r="G120" s="67" t="s">
        <v>265</v>
      </c>
      <c r="H120" s="67">
        <v>23</v>
      </c>
      <c r="I120" s="67"/>
      <c r="J120" s="67">
        <v>0</v>
      </c>
      <c r="K120" s="67">
        <v>23</v>
      </c>
      <c r="L120" s="67">
        <f>K120+J120+H120</f>
        <v>46</v>
      </c>
    </row>
    <row r="121" spans="1:12" x14ac:dyDescent="0.2">
      <c r="A121" s="67" t="s">
        <v>10</v>
      </c>
      <c r="B121" s="67">
        <v>0</v>
      </c>
      <c r="C121" s="67">
        <v>146</v>
      </c>
      <c r="D121" s="67">
        <v>0</v>
      </c>
      <c r="E121" s="67">
        <f t="shared" si="5"/>
        <v>146</v>
      </c>
      <c r="G121" s="67" t="s">
        <v>10</v>
      </c>
      <c r="H121" s="67">
        <v>0</v>
      </c>
      <c r="I121" s="67"/>
      <c r="J121" s="67">
        <v>188</v>
      </c>
      <c r="K121" s="67">
        <v>0</v>
      </c>
      <c r="L121" s="67">
        <f>K121+J121+H121</f>
        <v>188</v>
      </c>
    </row>
    <row r="122" spans="1:12" x14ac:dyDescent="0.2">
      <c r="A122" s="67" t="s">
        <v>11</v>
      </c>
      <c r="B122" s="67">
        <v>238</v>
      </c>
      <c r="C122" s="67">
        <v>0</v>
      </c>
      <c r="D122" s="67">
        <v>48</v>
      </c>
      <c r="E122" s="67">
        <f t="shared" si="5"/>
        <v>286</v>
      </c>
      <c r="G122" s="67" t="s">
        <v>11</v>
      </c>
      <c r="H122" s="67">
        <v>254</v>
      </c>
      <c r="I122" s="67"/>
      <c r="J122" s="67">
        <v>0</v>
      </c>
      <c r="K122" s="67">
        <v>37</v>
      </c>
      <c r="L122" s="67">
        <f>K122+J122+H122</f>
        <v>291</v>
      </c>
    </row>
    <row r="123" spans="1:12" x14ac:dyDescent="0.2">
      <c r="A123" s="72" t="s">
        <v>12</v>
      </c>
      <c r="B123" s="72">
        <f>SUM(B117:B122)</f>
        <v>3366</v>
      </c>
      <c r="C123" s="72">
        <f>SUM(C117:C122)</f>
        <v>6423</v>
      </c>
      <c r="D123" s="72">
        <f>SUM(D117:D122)</f>
        <v>3894</v>
      </c>
      <c r="E123" s="72">
        <f>SUM(E117:E122)</f>
        <v>13683</v>
      </c>
      <c r="G123" s="72"/>
      <c r="H123" s="72">
        <f>H122+H121+H120+H119+H118+H117</f>
        <v>3440</v>
      </c>
      <c r="I123" s="72">
        <f>I122+I121+I120+I119+I118+I117</f>
        <v>13</v>
      </c>
      <c r="J123" s="72"/>
      <c r="K123" s="72"/>
      <c r="L123" s="72"/>
    </row>
    <row r="124" spans="1:12" x14ac:dyDescent="0.2">
      <c r="A124" s="67" t="s">
        <v>13</v>
      </c>
      <c r="B124" s="67">
        <v>660</v>
      </c>
      <c r="C124" s="67">
        <v>356</v>
      </c>
      <c r="D124" s="67">
        <v>141</v>
      </c>
      <c r="E124" s="67">
        <f t="shared" si="5"/>
        <v>1157</v>
      </c>
      <c r="G124" s="79" t="s">
        <v>12</v>
      </c>
      <c r="H124" s="1007">
        <f>H123+I123</f>
        <v>3453</v>
      </c>
      <c r="I124" s="1007"/>
      <c r="J124" s="79">
        <f>J117+J118+J119+J120+J121+J122</f>
        <v>6009</v>
      </c>
      <c r="K124" s="79">
        <f>K117+K118+K119+K120+K121+K122</f>
        <v>3759</v>
      </c>
      <c r="L124" s="79">
        <f>L117+L118+L119+L120+L121+L122</f>
        <v>13221</v>
      </c>
    </row>
    <row r="125" spans="1:12" x14ac:dyDescent="0.2">
      <c r="A125" s="72" t="s">
        <v>12</v>
      </c>
      <c r="B125" s="72">
        <f>B123+B124</f>
        <v>4026</v>
      </c>
      <c r="C125" s="72">
        <f>C123+C124</f>
        <v>6779</v>
      </c>
      <c r="D125" s="72">
        <f>D123+D124</f>
        <v>4035</v>
      </c>
      <c r="E125" s="72">
        <f>E123+E124</f>
        <v>14840</v>
      </c>
      <c r="G125" s="67" t="s">
        <v>13</v>
      </c>
      <c r="H125" s="67">
        <v>586</v>
      </c>
      <c r="I125" s="80"/>
      <c r="J125" s="67">
        <v>360</v>
      </c>
      <c r="K125" s="67">
        <v>84</v>
      </c>
      <c r="L125" s="67">
        <f>K125+J125+H125</f>
        <v>1030</v>
      </c>
    </row>
    <row r="126" spans="1:12" x14ac:dyDescent="0.2">
      <c r="G126" s="994"/>
      <c r="H126" s="995"/>
      <c r="I126" s="995"/>
      <c r="J126" s="995"/>
      <c r="K126" s="995"/>
      <c r="L126" s="1002"/>
    </row>
    <row r="127" spans="1:12" x14ac:dyDescent="0.2">
      <c r="G127" s="79" t="s">
        <v>12</v>
      </c>
      <c r="H127" s="1003">
        <f>H125+H124</f>
        <v>4039</v>
      </c>
      <c r="I127" s="1003"/>
      <c r="J127" s="79">
        <f>J125+J124</f>
        <v>6369</v>
      </c>
      <c r="K127" s="66">
        <f>K125+K124</f>
        <v>3843</v>
      </c>
      <c r="L127" s="66">
        <f>L125+L124</f>
        <v>14251</v>
      </c>
    </row>
    <row r="128" spans="1:12" ht="13.5" x14ac:dyDescent="0.25">
      <c r="G128" s="1016" t="s">
        <v>419</v>
      </c>
      <c r="H128" s="1016"/>
      <c r="I128" s="1016"/>
      <c r="J128" s="1016"/>
      <c r="K128" s="1016"/>
      <c r="L128" s="68"/>
    </row>
    <row r="129" spans="1:8" ht="13.5" x14ac:dyDescent="0.25">
      <c r="A129" s="63"/>
      <c r="B129" s="63"/>
      <c r="C129" s="63"/>
      <c r="D129" s="63"/>
      <c r="E129" s="63"/>
      <c r="F129" s="63"/>
    </row>
    <row r="130" spans="1:8" ht="22.5" x14ac:dyDescent="0.2">
      <c r="A130" s="66" t="s">
        <v>319</v>
      </c>
      <c r="B130" s="66" t="s">
        <v>2</v>
      </c>
      <c r="C130" s="76" t="s">
        <v>318</v>
      </c>
      <c r="D130" s="66" t="s">
        <v>3</v>
      </c>
      <c r="E130" s="66" t="s">
        <v>4</v>
      </c>
      <c r="F130" s="66" t="s">
        <v>5</v>
      </c>
    </row>
    <row r="131" spans="1:8" x14ac:dyDescent="0.2">
      <c r="A131" s="67" t="s">
        <v>7</v>
      </c>
      <c r="B131" s="67">
        <v>305</v>
      </c>
      <c r="C131" s="67">
        <v>0</v>
      </c>
      <c r="D131" s="67">
        <v>1893</v>
      </c>
      <c r="E131" s="67">
        <v>142</v>
      </c>
      <c r="F131" s="67">
        <f>SUM(B131:E131)</f>
        <v>2340</v>
      </c>
    </row>
    <row r="132" spans="1:8" x14ac:dyDescent="0.2">
      <c r="A132" s="67" t="s">
        <v>8</v>
      </c>
      <c r="B132" s="67">
        <v>665</v>
      </c>
      <c r="C132" s="67">
        <v>0</v>
      </c>
      <c r="D132" s="67">
        <v>3780</v>
      </c>
      <c r="E132" s="67">
        <v>448</v>
      </c>
      <c r="F132" s="67">
        <f>E132+D132+B132</f>
        <v>4893</v>
      </c>
    </row>
    <row r="133" spans="1:8" x14ac:dyDescent="0.2">
      <c r="A133" s="67" t="s">
        <v>9</v>
      </c>
      <c r="B133" s="67">
        <v>2259</v>
      </c>
      <c r="C133" s="67">
        <v>11</v>
      </c>
      <c r="D133" s="67">
        <v>32</v>
      </c>
      <c r="E133" s="67">
        <v>3038</v>
      </c>
      <c r="F133" s="67">
        <f>B133+C133+D133+E133</f>
        <v>5340</v>
      </c>
    </row>
    <row r="134" spans="1:8" x14ac:dyDescent="0.2">
      <c r="A134" s="67" t="s">
        <v>265</v>
      </c>
      <c r="B134" s="67">
        <v>22</v>
      </c>
      <c r="C134" s="67">
        <v>0</v>
      </c>
      <c r="D134" s="67">
        <v>0</v>
      </c>
      <c r="E134" s="67">
        <v>21</v>
      </c>
      <c r="F134" s="67">
        <f>E134+D134+B134</f>
        <v>43</v>
      </c>
    </row>
    <row r="135" spans="1:8" x14ac:dyDescent="0.2">
      <c r="A135" s="67" t="s">
        <v>10</v>
      </c>
      <c r="B135" s="67">
        <v>0</v>
      </c>
      <c r="C135" s="67">
        <v>0</v>
      </c>
      <c r="D135" s="67">
        <v>183</v>
      </c>
      <c r="E135" s="67">
        <v>0</v>
      </c>
      <c r="F135" s="67">
        <f>E135+D135+B135</f>
        <v>183</v>
      </c>
    </row>
    <row r="136" spans="1:8" x14ac:dyDescent="0.2">
      <c r="A136" s="67" t="s">
        <v>338</v>
      </c>
      <c r="B136" s="67">
        <v>250</v>
      </c>
      <c r="C136" s="67">
        <v>0</v>
      </c>
      <c r="D136" s="67">
        <v>0</v>
      </c>
      <c r="E136" s="67">
        <v>32</v>
      </c>
      <c r="F136" s="67">
        <f>E136+D136+B136</f>
        <v>282</v>
      </c>
    </row>
    <row r="137" spans="1:8" x14ac:dyDescent="0.2">
      <c r="A137" s="72"/>
      <c r="B137" s="72">
        <f>B136++B135+B134+B133+B132+B131</f>
        <v>3501</v>
      </c>
      <c r="C137" s="72">
        <f>C136++C135+C134+C133+C132+C131</f>
        <v>11</v>
      </c>
      <c r="D137" s="72"/>
      <c r="E137" s="72"/>
      <c r="F137" s="72"/>
    </row>
    <row r="138" spans="1:8" x14ac:dyDescent="0.2">
      <c r="A138" s="79" t="s">
        <v>12</v>
      </c>
      <c r="B138" s="1007">
        <f>B137+C137</f>
        <v>3512</v>
      </c>
      <c r="C138" s="1007"/>
      <c r="D138" s="79">
        <f>D131+D132+D133+D134+D135+D136</f>
        <v>5888</v>
      </c>
      <c r="E138" s="79">
        <f>E131+E132+E133+E134+E135+E136</f>
        <v>3681</v>
      </c>
      <c r="F138" s="79">
        <f>F131+F132+F133+F134+F135+F136</f>
        <v>13081</v>
      </c>
    </row>
    <row r="139" spans="1:8" x14ac:dyDescent="0.2">
      <c r="A139" s="67" t="s">
        <v>13</v>
      </c>
      <c r="B139" s="67">
        <v>558</v>
      </c>
      <c r="C139" s="80"/>
      <c r="D139" s="67">
        <v>372</v>
      </c>
      <c r="E139" s="67">
        <v>100</v>
      </c>
      <c r="F139" s="67">
        <f>E139+D139+B139</f>
        <v>1030</v>
      </c>
    </row>
    <row r="140" spans="1:8" x14ac:dyDescent="0.2">
      <c r="A140" s="994"/>
      <c r="B140" s="995"/>
      <c r="C140" s="995"/>
      <c r="D140" s="995"/>
      <c r="E140" s="995"/>
      <c r="F140" s="1002"/>
    </row>
    <row r="141" spans="1:8" x14ac:dyDescent="0.2">
      <c r="A141" s="108" t="s">
        <v>12</v>
      </c>
      <c r="B141" s="1008">
        <f>B139+B138</f>
        <v>4070</v>
      </c>
      <c r="C141" s="1008"/>
      <c r="D141" s="108">
        <f>D139+D138</f>
        <v>6260</v>
      </c>
      <c r="E141" s="110">
        <f>E139+E138</f>
        <v>3781</v>
      </c>
      <c r="F141" s="110">
        <f>F139+F138</f>
        <v>14111</v>
      </c>
    </row>
    <row r="142" spans="1:8" x14ac:dyDescent="0.2">
      <c r="A142" s="1009" t="s">
        <v>301</v>
      </c>
      <c r="B142" s="1009"/>
      <c r="C142" s="1009"/>
      <c r="D142" s="1009"/>
      <c r="E142" s="1009"/>
      <c r="F142" s="77"/>
    </row>
    <row r="144" spans="1:8" ht="23.25" x14ac:dyDescent="0.25">
      <c r="A144" s="66" t="s">
        <v>339</v>
      </c>
      <c r="B144" s="66" t="s">
        <v>2</v>
      </c>
      <c r="C144" s="76" t="s">
        <v>318</v>
      </c>
      <c r="D144" s="82" t="s">
        <v>348</v>
      </c>
      <c r="E144" s="66" t="s">
        <v>349</v>
      </c>
      <c r="F144" s="66" t="s">
        <v>5</v>
      </c>
      <c r="G144" s="82" t="s">
        <v>354</v>
      </c>
      <c r="H144" s="63"/>
    </row>
    <row r="145" spans="1:8" x14ac:dyDescent="0.2">
      <c r="A145" s="67" t="s">
        <v>7</v>
      </c>
      <c r="B145" s="67">
        <v>347</v>
      </c>
      <c r="C145" s="67">
        <v>0</v>
      </c>
      <c r="D145" s="67">
        <v>1907</v>
      </c>
      <c r="E145" s="67">
        <v>151</v>
      </c>
      <c r="F145" s="66">
        <f>E145+D145+C145+B145</f>
        <v>2405</v>
      </c>
      <c r="G145" s="67"/>
      <c r="H145" s="1005"/>
    </row>
    <row r="146" spans="1:8" x14ac:dyDescent="0.2">
      <c r="A146" s="67" t="s">
        <v>8</v>
      </c>
      <c r="B146" s="67">
        <v>668</v>
      </c>
      <c r="C146" s="67">
        <v>0</v>
      </c>
      <c r="D146" s="67">
        <v>3679</v>
      </c>
      <c r="E146" s="67">
        <v>452</v>
      </c>
      <c r="F146" s="66">
        <f>E146+D146+C146+B146</f>
        <v>4799</v>
      </c>
      <c r="G146" s="67"/>
      <c r="H146" s="1005"/>
    </row>
    <row r="147" spans="1:8" ht="13.5" x14ac:dyDescent="0.25">
      <c r="A147" s="67" t="s">
        <v>9</v>
      </c>
      <c r="B147" s="67">
        <v>2223</v>
      </c>
      <c r="C147" s="67">
        <v>1</v>
      </c>
      <c r="D147" s="83"/>
      <c r="E147" s="67">
        <v>2947</v>
      </c>
      <c r="F147" s="66">
        <f>E147+D147+C147+B147</f>
        <v>5171</v>
      </c>
      <c r="G147" s="67">
        <v>32</v>
      </c>
      <c r="H147" s="63"/>
    </row>
    <row r="148" spans="1:8" ht="13.5" x14ac:dyDescent="0.25">
      <c r="A148" s="67" t="s">
        <v>265</v>
      </c>
      <c r="B148" s="67">
        <v>22</v>
      </c>
      <c r="C148" s="83"/>
      <c r="D148" s="83"/>
      <c r="E148" s="74">
        <v>17</v>
      </c>
      <c r="F148" s="66">
        <f>E148+B148</f>
        <v>39</v>
      </c>
      <c r="G148" s="67"/>
      <c r="H148" s="63"/>
    </row>
    <row r="149" spans="1:8" ht="13.5" x14ac:dyDescent="0.25">
      <c r="A149" s="67" t="s">
        <v>10</v>
      </c>
      <c r="B149" s="83"/>
      <c r="C149" s="83"/>
      <c r="D149" s="74">
        <v>185</v>
      </c>
      <c r="E149" s="83"/>
      <c r="F149" s="84">
        <f>D149</f>
        <v>185</v>
      </c>
      <c r="G149" s="67"/>
      <c r="H149" s="63"/>
    </row>
    <row r="150" spans="1:8" ht="13.5" x14ac:dyDescent="0.25">
      <c r="A150" s="67" t="s">
        <v>338</v>
      </c>
      <c r="B150" s="67">
        <v>227</v>
      </c>
      <c r="C150" s="83"/>
      <c r="D150" s="83"/>
      <c r="E150" s="74">
        <v>36</v>
      </c>
      <c r="F150" s="66">
        <f>E150+B150</f>
        <v>263</v>
      </c>
      <c r="G150" s="67"/>
      <c r="H150" s="63"/>
    </row>
    <row r="151" spans="1:8" ht="13.5" x14ac:dyDescent="0.25">
      <c r="A151" s="72"/>
      <c r="B151" s="72">
        <f>B150+B149+B148+B147+B146+B145</f>
        <v>3487</v>
      </c>
      <c r="C151" s="72">
        <f>C150+C149+C148+C147+C146+C145</f>
        <v>1</v>
      </c>
      <c r="D151" s="85"/>
      <c r="E151" s="85"/>
      <c r="F151" s="85"/>
      <c r="G151" s="85"/>
      <c r="H151" s="63"/>
    </row>
    <row r="152" spans="1:8" ht="13.5" x14ac:dyDescent="0.25">
      <c r="A152" s="79" t="s">
        <v>12</v>
      </c>
      <c r="B152" s="991">
        <f>B151+C151+D151</f>
        <v>3488</v>
      </c>
      <c r="C152" s="993"/>
      <c r="D152" s="86">
        <f>D149+D147+D146+D145</f>
        <v>5771</v>
      </c>
      <c r="E152" s="79">
        <f>E145+E146+E147+E148+E150</f>
        <v>3603</v>
      </c>
      <c r="F152" s="79">
        <f>F150+F149+F148+F147+F146+F145</f>
        <v>12862</v>
      </c>
      <c r="G152" s="79">
        <f>G147</f>
        <v>32</v>
      </c>
      <c r="H152" s="63"/>
    </row>
    <row r="153" spans="1:8" ht="13.5" x14ac:dyDescent="0.25">
      <c r="A153" s="986"/>
      <c r="B153" s="987"/>
      <c r="C153" s="987"/>
      <c r="D153" s="987"/>
      <c r="E153" s="987"/>
      <c r="F153" s="987"/>
      <c r="G153" s="1006"/>
      <c r="H153" s="63"/>
    </row>
    <row r="154" spans="1:8" x14ac:dyDescent="0.2">
      <c r="A154" s="67" t="s">
        <v>13</v>
      </c>
      <c r="B154" s="87">
        <v>623</v>
      </c>
      <c r="C154" s="88"/>
      <c r="D154" s="89">
        <v>383</v>
      </c>
      <c r="E154" s="67">
        <v>112</v>
      </c>
      <c r="F154" s="66">
        <f>E154+D154+B154</f>
        <v>1118</v>
      </c>
      <c r="G154" s="67"/>
      <c r="H154" s="1017"/>
    </row>
    <row r="155" spans="1:8" x14ac:dyDescent="0.2">
      <c r="A155" s="90" t="s">
        <v>350</v>
      </c>
      <c r="B155" s="91">
        <v>16</v>
      </c>
      <c r="C155" s="88"/>
      <c r="D155" s="89">
        <v>0</v>
      </c>
      <c r="E155" s="67">
        <v>0</v>
      </c>
      <c r="F155" s="66">
        <f>B155</f>
        <v>16</v>
      </c>
      <c r="G155" s="67"/>
      <c r="H155" s="1017"/>
    </row>
    <row r="156" spans="1:8" ht="15" customHeight="1" x14ac:dyDescent="0.2">
      <c r="A156" s="92" t="s">
        <v>12</v>
      </c>
      <c r="B156" s="1001">
        <f>B155+B154</f>
        <v>639</v>
      </c>
      <c r="C156" s="1001"/>
      <c r="D156" s="93">
        <f>D154</f>
        <v>383</v>
      </c>
      <c r="E156" s="94">
        <f>E154</f>
        <v>112</v>
      </c>
      <c r="F156" s="95">
        <f>E156+D156+B156</f>
        <v>1134</v>
      </c>
      <c r="G156" s="67"/>
      <c r="H156" s="861"/>
    </row>
    <row r="157" spans="1:8" ht="8.25" customHeight="1" x14ac:dyDescent="0.2">
      <c r="A157" s="994"/>
      <c r="B157" s="995"/>
      <c r="C157" s="995"/>
      <c r="D157" s="995"/>
      <c r="E157" s="995"/>
      <c r="F157" s="1002"/>
      <c r="G157" s="96"/>
      <c r="H157" s="861"/>
    </row>
    <row r="158" spans="1:8" ht="15" customHeight="1" x14ac:dyDescent="0.2">
      <c r="A158" s="79" t="s">
        <v>12</v>
      </c>
      <c r="B158" s="1003">
        <f>B152+B154+B155</f>
        <v>4127</v>
      </c>
      <c r="C158" s="1003"/>
      <c r="D158" s="97">
        <f>D154+D152</f>
        <v>6154</v>
      </c>
      <c r="E158" s="66">
        <f>E154+E152</f>
        <v>3715</v>
      </c>
      <c r="F158" s="66">
        <f>F155+F154+F152</f>
        <v>13996</v>
      </c>
      <c r="G158" s="66">
        <f>G152+G154+G155</f>
        <v>32</v>
      </c>
      <c r="H158" s="861"/>
    </row>
    <row r="159" spans="1:8" ht="14.25" customHeight="1" x14ac:dyDescent="0.25">
      <c r="A159" s="1004" t="s">
        <v>355</v>
      </c>
      <c r="B159" s="1004"/>
      <c r="C159" s="1004"/>
      <c r="D159" s="1004"/>
      <c r="E159" s="1004"/>
      <c r="F159" s="1004">
        <f>F158+G158</f>
        <v>14028</v>
      </c>
      <c r="G159" s="1004"/>
      <c r="H159" s="861"/>
    </row>
    <row r="160" spans="1:8" ht="14.25" customHeight="1" x14ac:dyDescent="0.2">
      <c r="A160" s="933" t="s">
        <v>351</v>
      </c>
      <c r="B160" s="933"/>
      <c r="C160" s="933"/>
      <c r="D160" s="933"/>
      <c r="E160" s="933"/>
      <c r="F160" s="933"/>
      <c r="G160" s="933"/>
      <c r="H160" s="861"/>
    </row>
    <row r="161" spans="1:8" ht="14.25" customHeight="1" x14ac:dyDescent="0.2">
      <c r="A161" s="933" t="s">
        <v>352</v>
      </c>
      <c r="B161" s="933"/>
      <c r="C161" s="933"/>
      <c r="D161" s="933"/>
      <c r="E161" s="933"/>
      <c r="F161" s="933"/>
      <c r="G161" s="933"/>
      <c r="H161" s="861"/>
    </row>
    <row r="162" spans="1:8" ht="14.25" customHeight="1" x14ac:dyDescent="0.2">
      <c r="A162" s="933" t="s">
        <v>353</v>
      </c>
      <c r="B162" s="933"/>
      <c r="C162" s="933"/>
      <c r="D162" s="933"/>
      <c r="E162" s="933"/>
      <c r="F162" s="933"/>
      <c r="G162" s="933"/>
      <c r="H162" s="861"/>
    </row>
    <row r="163" spans="1:8" ht="14.25" customHeight="1" x14ac:dyDescent="0.2">
      <c r="A163" s="928"/>
      <c r="B163" s="928"/>
      <c r="C163" s="928"/>
      <c r="D163" s="928"/>
      <c r="E163" s="928"/>
      <c r="F163" s="928"/>
      <c r="G163" s="928"/>
      <c r="H163" s="861"/>
    </row>
    <row r="164" spans="1:8" ht="14.25" customHeight="1" x14ac:dyDescent="0.2">
      <c r="A164" s="930"/>
      <c r="B164" s="931"/>
      <c r="C164" s="931"/>
      <c r="D164" s="931"/>
      <c r="E164" s="931"/>
      <c r="F164" s="931"/>
      <c r="G164" s="932"/>
      <c r="H164" s="927"/>
    </row>
    <row r="165" spans="1:8" ht="23.25" x14ac:dyDescent="0.25">
      <c r="A165" s="66" t="s">
        <v>357</v>
      </c>
      <c r="B165" s="66" t="s">
        <v>2</v>
      </c>
      <c r="C165" s="76" t="s">
        <v>418</v>
      </c>
      <c r="D165" s="82" t="s">
        <v>348</v>
      </c>
      <c r="E165" s="66" t="s">
        <v>349</v>
      </c>
      <c r="F165" s="66" t="s">
        <v>5</v>
      </c>
      <c r="G165" s="82" t="s">
        <v>354</v>
      </c>
      <c r="H165" s="63"/>
    </row>
    <row r="166" spans="1:8" x14ac:dyDescent="0.2">
      <c r="A166" s="67" t="s">
        <v>7</v>
      </c>
      <c r="B166" s="67">
        <v>393</v>
      </c>
      <c r="C166" s="67"/>
      <c r="D166" s="67">
        <v>1904</v>
      </c>
      <c r="E166" s="67">
        <v>156</v>
      </c>
      <c r="F166" s="66">
        <f>E166+D166+C166+B166</f>
        <v>2453</v>
      </c>
      <c r="G166" s="67"/>
      <c r="H166" s="1005"/>
    </row>
    <row r="167" spans="1:8" x14ac:dyDescent="0.2">
      <c r="A167" s="67" t="s">
        <v>8</v>
      </c>
      <c r="B167" s="67">
        <v>687</v>
      </c>
      <c r="C167" s="67"/>
      <c r="D167" s="67">
        <v>3638</v>
      </c>
      <c r="E167" s="67">
        <v>412</v>
      </c>
      <c r="F167" s="66">
        <f>E167+D167+C167+B167</f>
        <v>4737</v>
      </c>
      <c r="G167" s="67"/>
      <c r="H167" s="1005"/>
    </row>
    <row r="168" spans="1:8" ht="13.5" x14ac:dyDescent="0.25">
      <c r="A168" s="67" t="s">
        <v>9</v>
      </c>
      <c r="B168" s="67">
        <v>2189</v>
      </c>
      <c r="C168" s="67">
        <v>1</v>
      </c>
      <c r="D168" s="83"/>
      <c r="E168" s="67">
        <v>2811</v>
      </c>
      <c r="F168" s="66">
        <f>E168+D168+C168+B168</f>
        <v>5001</v>
      </c>
      <c r="G168" s="67">
        <v>39</v>
      </c>
      <c r="H168" s="63"/>
    </row>
    <row r="169" spans="1:8" ht="13.5" x14ac:dyDescent="0.25">
      <c r="A169" s="67" t="s">
        <v>265</v>
      </c>
      <c r="B169" s="67">
        <v>22</v>
      </c>
      <c r="C169" s="83"/>
      <c r="D169" s="83"/>
      <c r="E169" s="74">
        <v>20</v>
      </c>
      <c r="F169" s="66">
        <f>E169+B169</f>
        <v>42</v>
      </c>
      <c r="G169" s="67"/>
      <c r="H169" s="63"/>
    </row>
    <row r="170" spans="1:8" ht="13.5" x14ac:dyDescent="0.25">
      <c r="A170" s="67" t="s">
        <v>10</v>
      </c>
      <c r="B170" s="83"/>
      <c r="C170" s="83"/>
      <c r="D170" s="74">
        <v>210</v>
      </c>
      <c r="E170" s="83"/>
      <c r="F170" s="84">
        <f>D170</f>
        <v>210</v>
      </c>
      <c r="G170" s="67"/>
      <c r="H170" s="63"/>
    </row>
    <row r="171" spans="1:8" ht="13.5" x14ac:dyDescent="0.25">
      <c r="A171" s="67" t="s">
        <v>338</v>
      </c>
      <c r="B171" s="67">
        <v>221</v>
      </c>
      <c r="C171" s="83"/>
      <c r="D171" s="83"/>
      <c r="E171" s="74">
        <v>36</v>
      </c>
      <c r="F171" s="66">
        <f>E171+B171</f>
        <v>257</v>
      </c>
      <c r="G171" s="67"/>
      <c r="H171" s="63"/>
    </row>
    <row r="172" spans="1:8" ht="13.5" x14ac:dyDescent="0.25">
      <c r="A172" s="72"/>
      <c r="B172" s="72">
        <f>B171+B170+B169+B168+B167+B166</f>
        <v>3512</v>
      </c>
      <c r="C172" s="72">
        <f>C171+C170+C169+C168+C167+C166</f>
        <v>1</v>
      </c>
      <c r="D172" s="85"/>
      <c r="E172" s="85"/>
      <c r="F172" s="85"/>
      <c r="G172" s="85"/>
      <c r="H172" s="63"/>
    </row>
    <row r="173" spans="1:8" ht="13.5" x14ac:dyDescent="0.25">
      <c r="A173" s="79" t="s">
        <v>12</v>
      </c>
      <c r="B173" s="991">
        <f>B172+C172+D172</f>
        <v>3513</v>
      </c>
      <c r="C173" s="993"/>
      <c r="D173" s="86">
        <f>D170+D168+D167+D166</f>
        <v>5752</v>
      </c>
      <c r="E173" s="79">
        <f>E166+E167+E168+E169+E171</f>
        <v>3435</v>
      </c>
      <c r="F173" s="79">
        <f>F171+F170+F169+F168+F167+F166</f>
        <v>12700</v>
      </c>
      <c r="G173" s="79">
        <f>G168</f>
        <v>39</v>
      </c>
      <c r="H173" s="63"/>
    </row>
    <row r="174" spans="1:8" ht="13.5" x14ac:dyDescent="0.25">
      <c r="A174" s="986"/>
      <c r="B174" s="987"/>
      <c r="C174" s="987"/>
      <c r="D174" s="987"/>
      <c r="E174" s="987"/>
      <c r="F174" s="987"/>
      <c r="G174" s="1006"/>
      <c r="H174" s="63"/>
    </row>
    <row r="175" spans="1:8" ht="13.5" x14ac:dyDescent="0.25">
      <c r="A175" s="99" t="s">
        <v>426</v>
      </c>
      <c r="B175" s="87">
        <v>666</v>
      </c>
      <c r="C175" s="88"/>
      <c r="D175" s="89">
        <v>365</v>
      </c>
      <c r="E175" s="67">
        <v>91</v>
      </c>
      <c r="F175" s="66">
        <f>E175+D175+B175</f>
        <v>1122</v>
      </c>
      <c r="G175" s="67"/>
      <c r="H175" s="63"/>
    </row>
    <row r="176" spans="1:8" ht="13.5" x14ac:dyDescent="0.25">
      <c r="A176" s="90" t="s">
        <v>350</v>
      </c>
      <c r="B176" s="91"/>
      <c r="C176" s="88"/>
      <c r="D176" s="89"/>
      <c r="E176" s="67"/>
      <c r="F176" s="66">
        <f>B176</f>
        <v>0</v>
      </c>
      <c r="G176" s="67"/>
      <c r="H176" s="63"/>
    </row>
    <row r="177" spans="1:16" ht="13.5" x14ac:dyDescent="0.25">
      <c r="A177" s="92" t="s">
        <v>12</v>
      </c>
      <c r="B177" s="1001">
        <f>B176+B175</f>
        <v>666</v>
      </c>
      <c r="C177" s="1001"/>
      <c r="D177" s="93">
        <f>D175</f>
        <v>365</v>
      </c>
      <c r="E177" s="94">
        <f>E175</f>
        <v>91</v>
      </c>
      <c r="F177" s="95">
        <f>E177+D177+B177</f>
        <v>1122</v>
      </c>
      <c r="G177" s="67"/>
      <c r="H177" s="63"/>
    </row>
    <row r="178" spans="1:16" ht="13.5" x14ac:dyDescent="0.25">
      <c r="A178" s="994"/>
      <c r="B178" s="995"/>
      <c r="C178" s="995"/>
      <c r="D178" s="995"/>
      <c r="E178" s="995"/>
      <c r="F178" s="1002"/>
      <c r="G178" s="96"/>
      <c r="H178" s="63"/>
    </row>
    <row r="179" spans="1:16" ht="13.5" x14ac:dyDescent="0.25">
      <c r="A179" s="79" t="s">
        <v>12</v>
      </c>
      <c r="B179" s="1003">
        <f>B173+B175+B176</f>
        <v>4179</v>
      </c>
      <c r="C179" s="1003"/>
      <c r="D179" s="97">
        <f>D175+D173</f>
        <v>6117</v>
      </c>
      <c r="E179" s="66">
        <f>E175+E173</f>
        <v>3526</v>
      </c>
      <c r="F179" s="66">
        <f>F176+F175+F173</f>
        <v>13822</v>
      </c>
      <c r="G179" s="66">
        <f>G173+G175+G176</f>
        <v>39</v>
      </c>
      <c r="H179" s="63"/>
    </row>
    <row r="180" spans="1:16" ht="13.5" x14ac:dyDescent="0.25">
      <c r="A180" s="1004" t="s">
        <v>355</v>
      </c>
      <c r="B180" s="1004"/>
      <c r="C180" s="1004"/>
      <c r="D180" s="1004"/>
      <c r="E180" s="1004"/>
      <c r="F180" s="1004">
        <f>F179+G179</f>
        <v>13861</v>
      </c>
      <c r="G180" s="1004"/>
      <c r="H180" s="63"/>
    </row>
    <row r="182" spans="1:16" ht="23.25" x14ac:dyDescent="0.25">
      <c r="A182" s="66" t="s">
        <v>430</v>
      </c>
      <c r="B182" s="67" t="s">
        <v>2</v>
      </c>
      <c r="C182" s="101" t="s">
        <v>418</v>
      </c>
      <c r="D182" s="101" t="s">
        <v>261</v>
      </c>
      <c r="E182" s="102" t="s">
        <v>348</v>
      </c>
      <c r="F182" s="102" t="s">
        <v>433</v>
      </c>
      <c r="G182" s="67" t="s">
        <v>349</v>
      </c>
      <c r="H182" s="67" t="s">
        <v>5</v>
      </c>
      <c r="I182" s="82" t="s">
        <v>434</v>
      </c>
      <c r="J182" s="63"/>
      <c r="K182" s="63"/>
      <c r="L182" s="63"/>
      <c r="M182" s="63"/>
      <c r="N182" s="63"/>
      <c r="O182" s="63"/>
      <c r="P182" s="63"/>
    </row>
    <row r="183" spans="1:16" ht="13.5" x14ac:dyDescent="0.25">
      <c r="A183" s="67" t="s">
        <v>7</v>
      </c>
      <c r="B183" s="67">
        <v>368</v>
      </c>
      <c r="C183" s="67">
        <v>0</v>
      </c>
      <c r="D183" s="67">
        <v>0</v>
      </c>
      <c r="E183" s="67">
        <v>1879</v>
      </c>
      <c r="F183" s="67">
        <v>0</v>
      </c>
      <c r="G183" s="67">
        <v>167</v>
      </c>
      <c r="H183" s="66">
        <f>G183+E183+C183+B183+D183</f>
        <v>2414</v>
      </c>
      <c r="I183" s="67"/>
      <c r="J183" s="999"/>
      <c r="K183" s="1000"/>
      <c r="L183" s="63"/>
      <c r="M183" s="63"/>
      <c r="N183" s="63"/>
      <c r="O183" s="63"/>
      <c r="P183" s="63"/>
    </row>
    <row r="184" spans="1:16" ht="13.5" x14ac:dyDescent="0.25">
      <c r="A184" s="67" t="s">
        <v>8</v>
      </c>
      <c r="B184" s="67">
        <v>758</v>
      </c>
      <c r="C184" s="67">
        <v>0</v>
      </c>
      <c r="D184" s="67">
        <v>0</v>
      </c>
      <c r="E184" s="67">
        <v>3571</v>
      </c>
      <c r="F184" s="67">
        <v>0</v>
      </c>
      <c r="G184" s="67">
        <v>406</v>
      </c>
      <c r="H184" s="66">
        <f>G184+E184+C184+B184+D184</f>
        <v>4735</v>
      </c>
      <c r="I184" s="67"/>
      <c r="J184" s="999"/>
      <c r="K184" s="1000"/>
      <c r="L184" s="63"/>
      <c r="M184" s="63"/>
      <c r="N184" s="63"/>
      <c r="O184" s="63"/>
      <c r="P184" s="63"/>
    </row>
    <row r="185" spans="1:16" ht="13.5" x14ac:dyDescent="0.25">
      <c r="A185" s="67" t="s">
        <v>9</v>
      </c>
      <c r="B185" s="67">
        <v>2179</v>
      </c>
      <c r="C185" s="67">
        <v>1</v>
      </c>
      <c r="D185" s="67">
        <v>6</v>
      </c>
      <c r="E185" s="83"/>
      <c r="F185" s="83"/>
      <c r="G185" s="67">
        <v>2714</v>
      </c>
      <c r="H185" s="66">
        <f>G185+E185+C185+B185+D185</f>
        <v>4900</v>
      </c>
      <c r="I185" s="67">
        <v>39</v>
      </c>
      <c r="J185" s="63"/>
      <c r="K185" s="63"/>
      <c r="L185" s="63"/>
      <c r="M185" s="63"/>
      <c r="N185" s="63"/>
      <c r="O185" s="63"/>
      <c r="P185" s="63"/>
    </row>
    <row r="186" spans="1:16" ht="13.5" x14ac:dyDescent="0.25">
      <c r="A186" s="67" t="s">
        <v>265</v>
      </c>
      <c r="B186" s="67">
        <v>20</v>
      </c>
      <c r="C186" s="83"/>
      <c r="D186" s="83"/>
      <c r="E186" s="83"/>
      <c r="F186" s="83"/>
      <c r="G186" s="74">
        <v>17</v>
      </c>
      <c r="H186" s="66">
        <f>G186+B186</f>
        <v>37</v>
      </c>
      <c r="I186" s="67"/>
      <c r="J186" s="63"/>
      <c r="K186" s="63"/>
      <c r="L186" s="63"/>
      <c r="M186" s="63"/>
      <c r="N186" s="63"/>
      <c r="O186" s="63"/>
      <c r="P186" s="63"/>
    </row>
    <row r="187" spans="1:16" ht="13.5" x14ac:dyDescent="0.25">
      <c r="A187" s="67" t="s">
        <v>10</v>
      </c>
      <c r="B187" s="83"/>
      <c r="C187" s="83"/>
      <c r="D187" s="83"/>
      <c r="E187" s="74">
        <v>209</v>
      </c>
      <c r="F187" s="74">
        <v>2</v>
      </c>
      <c r="G187" s="83"/>
      <c r="H187" s="84">
        <f>E187+F187</f>
        <v>211</v>
      </c>
      <c r="I187" s="67"/>
      <c r="J187" s="63"/>
      <c r="K187" s="63"/>
      <c r="L187" s="63"/>
      <c r="M187" s="63"/>
      <c r="N187" s="63"/>
      <c r="O187" s="63"/>
      <c r="P187" s="63"/>
    </row>
    <row r="188" spans="1:16" ht="13.5" x14ac:dyDescent="0.25">
      <c r="A188" s="67" t="s">
        <v>338</v>
      </c>
      <c r="B188" s="67">
        <v>212</v>
      </c>
      <c r="C188" s="83"/>
      <c r="D188" s="83"/>
      <c r="E188" s="83"/>
      <c r="F188" s="83"/>
      <c r="G188" s="74">
        <v>46</v>
      </c>
      <c r="H188" s="66">
        <f>G188+B188</f>
        <v>258</v>
      </c>
      <c r="I188" s="67"/>
      <c r="J188" s="63"/>
      <c r="K188" s="63"/>
      <c r="L188" s="63"/>
      <c r="M188" s="63"/>
      <c r="N188" s="63"/>
      <c r="O188" s="63"/>
      <c r="P188" s="63"/>
    </row>
    <row r="189" spans="1:16" ht="13.5" x14ac:dyDescent="0.25">
      <c r="A189" s="72"/>
      <c r="B189" s="72">
        <f>B188+B187+B186+B185+B184+B183</f>
        <v>3537</v>
      </c>
      <c r="C189" s="72">
        <f>C188+C187+C186+C185+C184+C183</f>
        <v>1</v>
      </c>
      <c r="D189" s="72">
        <f>D185+D184+D183</f>
        <v>6</v>
      </c>
      <c r="E189" s="85"/>
      <c r="F189" s="85"/>
      <c r="G189" s="85"/>
      <c r="H189" s="85"/>
      <c r="I189" s="85"/>
      <c r="J189" s="63"/>
      <c r="K189" s="63"/>
      <c r="L189" s="63"/>
      <c r="M189" s="63"/>
      <c r="N189" s="63"/>
      <c r="O189" s="63"/>
      <c r="P189" s="63"/>
    </row>
    <row r="190" spans="1:16" ht="13.5" x14ac:dyDescent="0.25">
      <c r="A190" s="79" t="s">
        <v>12</v>
      </c>
      <c r="B190" s="991">
        <f>B189+C189+D189</f>
        <v>3544</v>
      </c>
      <c r="C190" s="993"/>
      <c r="D190" s="992"/>
      <c r="E190" s="991">
        <f>E183+E184+E187+F187</f>
        <v>5661</v>
      </c>
      <c r="F190" s="992"/>
      <c r="G190" s="79">
        <f>G183+G184+G185+G186+G188</f>
        <v>3350</v>
      </c>
      <c r="H190" s="79">
        <f>H188+H187+H186+H185+H184+H183</f>
        <v>12555</v>
      </c>
      <c r="I190" s="79">
        <f>I185</f>
        <v>39</v>
      </c>
      <c r="J190" s="63"/>
      <c r="K190" s="63"/>
      <c r="L190" s="63"/>
      <c r="M190" s="63"/>
      <c r="N190" s="63"/>
      <c r="O190" s="63"/>
      <c r="P190" s="63"/>
    </row>
    <row r="191" spans="1:16" ht="13.5" x14ac:dyDescent="0.25">
      <c r="A191" s="986"/>
      <c r="B191" s="987"/>
      <c r="C191" s="987"/>
      <c r="D191" s="987"/>
      <c r="E191" s="987"/>
      <c r="F191" s="987"/>
      <c r="G191" s="987"/>
      <c r="H191" s="987"/>
      <c r="I191" s="987"/>
      <c r="J191" s="63"/>
      <c r="K191" s="63"/>
      <c r="L191" s="63"/>
      <c r="M191" s="63"/>
      <c r="N191" s="63"/>
      <c r="O191" s="63"/>
      <c r="P191" s="63"/>
    </row>
    <row r="192" spans="1:16" ht="13.5" x14ac:dyDescent="0.25">
      <c r="A192" s="99" t="s">
        <v>426</v>
      </c>
      <c r="B192" s="87">
        <v>362</v>
      </c>
      <c r="C192" s="88"/>
      <c r="D192" s="88"/>
      <c r="E192" s="89">
        <v>73</v>
      </c>
      <c r="F192" s="89"/>
      <c r="G192" s="67">
        <v>716</v>
      </c>
      <c r="H192" s="66">
        <f>G192+E192+B192</f>
        <v>1151</v>
      </c>
      <c r="I192" s="67"/>
      <c r="J192" s="63"/>
      <c r="K192" s="63"/>
      <c r="L192" s="63"/>
      <c r="M192" s="63"/>
      <c r="N192" s="63"/>
      <c r="O192" s="63"/>
      <c r="P192" s="63"/>
    </row>
    <row r="193" spans="1:16" ht="13.5" x14ac:dyDescent="0.25">
      <c r="A193" s="90" t="s">
        <v>350</v>
      </c>
      <c r="B193" s="91">
        <v>0</v>
      </c>
      <c r="C193" s="88"/>
      <c r="D193" s="88"/>
      <c r="E193" s="89">
        <v>0</v>
      </c>
      <c r="F193" s="89">
        <v>0</v>
      </c>
      <c r="G193" s="67">
        <v>0</v>
      </c>
      <c r="H193" s="66">
        <f>G193+E193+B193</f>
        <v>0</v>
      </c>
      <c r="I193" s="67"/>
      <c r="J193" s="63"/>
      <c r="K193" s="63"/>
      <c r="L193" s="63"/>
      <c r="M193" s="63"/>
      <c r="N193" s="63"/>
      <c r="O193" s="63"/>
      <c r="P193" s="63"/>
    </row>
    <row r="194" spans="1:16" ht="13.5" x14ac:dyDescent="0.25">
      <c r="A194" s="92" t="s">
        <v>12</v>
      </c>
      <c r="B194" s="988">
        <f>B193+B192</f>
        <v>362</v>
      </c>
      <c r="C194" s="989"/>
      <c r="D194" s="990"/>
      <c r="E194" s="86">
        <f>E193+E192</f>
        <v>73</v>
      </c>
      <c r="F194" s="86"/>
      <c r="G194" s="86">
        <f>G193+G192</f>
        <v>716</v>
      </c>
      <c r="H194" s="79">
        <f>G194+E194+B194</f>
        <v>1151</v>
      </c>
      <c r="I194" s="67"/>
      <c r="J194" s="63"/>
      <c r="K194" s="63"/>
      <c r="L194" s="63"/>
      <c r="M194" s="63"/>
      <c r="N194" s="63"/>
      <c r="O194" s="63"/>
      <c r="P194" s="63"/>
    </row>
    <row r="195" spans="1:16" ht="13.5" x14ac:dyDescent="0.25">
      <c r="A195" s="994"/>
      <c r="B195" s="995"/>
      <c r="C195" s="995"/>
      <c r="D195" s="995"/>
      <c r="E195" s="995"/>
      <c r="F195" s="995"/>
      <c r="G195" s="995"/>
      <c r="H195" s="995"/>
      <c r="I195" s="995"/>
      <c r="J195" s="63"/>
      <c r="K195" s="63"/>
      <c r="L195" s="63"/>
      <c r="M195" s="63"/>
      <c r="N195" s="63"/>
      <c r="O195" s="63"/>
      <c r="P195" s="63"/>
    </row>
    <row r="196" spans="1:16" ht="13.5" x14ac:dyDescent="0.25">
      <c r="A196" s="103" t="s">
        <v>432</v>
      </c>
      <c r="B196" s="104">
        <v>1250</v>
      </c>
      <c r="C196" s="105"/>
      <c r="D196" s="105"/>
      <c r="E196" s="106"/>
      <c r="F196" s="106"/>
      <c r="G196" s="106"/>
      <c r="H196" s="107">
        <f>B196</f>
        <v>1250</v>
      </c>
      <c r="I196" s="104"/>
      <c r="J196" s="63"/>
      <c r="K196" s="63"/>
      <c r="L196" s="63"/>
      <c r="M196" s="63"/>
      <c r="N196" s="63"/>
      <c r="O196" s="63"/>
      <c r="P196" s="63"/>
    </row>
    <row r="197" spans="1:16" ht="13.5" x14ac:dyDescent="0.25">
      <c r="A197" s="108" t="s">
        <v>12</v>
      </c>
      <c r="B197" s="996">
        <f>B196+B194+B190</f>
        <v>5156</v>
      </c>
      <c r="C197" s="997"/>
      <c r="D197" s="998"/>
      <c r="E197" s="109">
        <f>E194+E190</f>
        <v>5734</v>
      </c>
      <c r="F197" s="109"/>
      <c r="G197" s="110">
        <f>G194+G190</f>
        <v>4066</v>
      </c>
      <c r="H197" s="110">
        <f>H196+H194+H190</f>
        <v>14956</v>
      </c>
      <c r="I197" s="110">
        <f>I190+I192+I193+I196</f>
        <v>39</v>
      </c>
      <c r="J197" s="63"/>
      <c r="K197" s="63"/>
      <c r="L197" s="63"/>
      <c r="M197" s="63"/>
      <c r="N197" s="63"/>
      <c r="O197" s="63"/>
      <c r="P197" s="63"/>
    </row>
    <row r="198" spans="1:16" ht="13.5" x14ac:dyDescent="0.25">
      <c r="A198" s="111" t="s">
        <v>355</v>
      </c>
      <c r="B198" s="112"/>
      <c r="C198" s="112"/>
      <c r="D198" s="112"/>
      <c r="E198" s="112"/>
      <c r="F198" s="112"/>
      <c r="G198" s="112"/>
      <c r="H198" s="978">
        <f>H197+I197</f>
        <v>14995</v>
      </c>
      <c r="I198" s="979"/>
      <c r="J198" s="63"/>
      <c r="K198" s="63"/>
      <c r="L198" s="63"/>
      <c r="M198" s="63"/>
      <c r="N198" s="63"/>
      <c r="O198" s="63"/>
      <c r="P198" s="63"/>
    </row>
    <row r="199" spans="1:16" ht="13.5" x14ac:dyDescent="0.25">
      <c r="A199" s="113" t="s">
        <v>431</v>
      </c>
      <c r="B199" s="114"/>
      <c r="C199" s="113" t="s">
        <v>301</v>
      </c>
      <c r="D199" s="114"/>
      <c r="E199" s="114"/>
      <c r="F199" s="114"/>
      <c r="G199" s="114"/>
      <c r="H199" s="114"/>
      <c r="I199" s="115"/>
      <c r="J199" s="63"/>
      <c r="K199" s="63"/>
      <c r="L199" s="63"/>
      <c r="M199" s="63"/>
      <c r="N199" s="63"/>
      <c r="O199" s="63"/>
      <c r="P199" s="63"/>
    </row>
    <row r="200" spans="1:16" ht="13.5" x14ac:dyDescent="0.25">
      <c r="B200" s="114"/>
      <c r="C200" s="114"/>
      <c r="D200" s="114"/>
      <c r="E200" s="114"/>
      <c r="F200" s="114"/>
      <c r="G200" s="114"/>
      <c r="H200" s="114"/>
      <c r="I200" s="115"/>
      <c r="J200" s="63"/>
      <c r="K200" s="63"/>
      <c r="L200" s="63"/>
      <c r="M200" s="63"/>
      <c r="N200" s="63"/>
      <c r="O200" s="63"/>
      <c r="P200" s="63"/>
    </row>
    <row r="201" spans="1:16" ht="37.5" x14ac:dyDescent="0.25">
      <c r="A201" s="66" t="s">
        <v>452</v>
      </c>
      <c r="B201" s="116" t="s">
        <v>2</v>
      </c>
      <c r="C201" s="101" t="s">
        <v>418</v>
      </c>
      <c r="D201" s="101" t="s">
        <v>318</v>
      </c>
      <c r="E201" s="117" t="s">
        <v>348</v>
      </c>
      <c r="F201" s="101" t="s">
        <v>433</v>
      </c>
      <c r="G201" s="116" t="s">
        <v>349</v>
      </c>
      <c r="H201" s="101" t="s">
        <v>460</v>
      </c>
      <c r="I201" s="101" t="s">
        <v>461</v>
      </c>
      <c r="J201" s="859" t="s">
        <v>5</v>
      </c>
      <c r="K201" s="82" t="s">
        <v>434</v>
      </c>
      <c r="L201" s="63"/>
      <c r="M201" s="63"/>
      <c r="N201" s="63"/>
      <c r="O201" s="63"/>
      <c r="P201" s="63"/>
    </row>
    <row r="202" spans="1:16" ht="13.5" x14ac:dyDescent="0.25">
      <c r="A202" s="67" t="s">
        <v>7</v>
      </c>
      <c r="B202" s="67">
        <v>385</v>
      </c>
      <c r="C202" s="67"/>
      <c r="D202" s="67"/>
      <c r="E202" s="67">
        <v>1833</v>
      </c>
      <c r="F202" s="67"/>
      <c r="G202" s="67">
        <v>149</v>
      </c>
      <c r="H202" s="67"/>
      <c r="I202" s="67"/>
      <c r="J202" s="66">
        <f>SUM(B202:I202)</f>
        <v>2367</v>
      </c>
      <c r="K202" s="67"/>
      <c r="L202" s="999"/>
      <c r="M202" s="1000"/>
      <c r="N202" s="63"/>
      <c r="O202" s="63"/>
      <c r="P202" s="63"/>
    </row>
    <row r="203" spans="1:16" ht="13.5" x14ac:dyDescent="0.25">
      <c r="A203" s="67" t="s">
        <v>8</v>
      </c>
      <c r="B203" s="67">
        <v>817</v>
      </c>
      <c r="C203" s="67"/>
      <c r="D203" s="67"/>
      <c r="E203" s="67">
        <v>3592</v>
      </c>
      <c r="F203" s="67"/>
      <c r="G203" s="67">
        <v>403</v>
      </c>
      <c r="H203" s="67"/>
      <c r="I203" s="67"/>
      <c r="J203" s="66">
        <f t="shared" ref="J203:J207" si="6">SUM(B203:I203)</f>
        <v>4812</v>
      </c>
      <c r="K203" s="67"/>
      <c r="L203" s="999"/>
      <c r="M203" s="1000"/>
      <c r="N203" s="63"/>
      <c r="O203" s="63"/>
      <c r="P203" s="63"/>
    </row>
    <row r="204" spans="1:16" ht="13.5" x14ac:dyDescent="0.25">
      <c r="A204" s="67" t="s">
        <v>9</v>
      </c>
      <c r="B204" s="67">
        <v>2194</v>
      </c>
      <c r="C204" s="67">
        <v>1</v>
      </c>
      <c r="D204" s="67">
        <v>15</v>
      </c>
      <c r="E204" s="83"/>
      <c r="F204" s="83"/>
      <c r="G204" s="67">
        <v>2577</v>
      </c>
      <c r="H204" s="67">
        <v>1</v>
      </c>
      <c r="I204" s="67">
        <v>53</v>
      </c>
      <c r="J204" s="66">
        <f t="shared" si="6"/>
        <v>4841</v>
      </c>
      <c r="K204" s="67">
        <v>35</v>
      </c>
      <c r="L204" s="63"/>
      <c r="M204" s="860"/>
      <c r="N204" s="63"/>
      <c r="O204" s="63"/>
      <c r="P204" s="63"/>
    </row>
    <row r="205" spans="1:16" ht="13.5" x14ac:dyDescent="0.25">
      <c r="A205" s="67" t="s">
        <v>265</v>
      </c>
      <c r="B205" s="67">
        <v>22</v>
      </c>
      <c r="C205" s="83"/>
      <c r="D205" s="83"/>
      <c r="E205" s="83"/>
      <c r="F205" s="83"/>
      <c r="G205" s="74">
        <v>19</v>
      </c>
      <c r="H205" s="74"/>
      <c r="I205" s="74"/>
      <c r="J205" s="66">
        <f t="shared" si="6"/>
        <v>41</v>
      </c>
      <c r="K205" s="67"/>
      <c r="L205" s="63"/>
      <c r="M205" s="63"/>
      <c r="N205" s="63"/>
      <c r="O205" s="63"/>
      <c r="P205" s="63"/>
    </row>
    <row r="206" spans="1:16" ht="13.5" x14ac:dyDescent="0.25">
      <c r="A206" s="67" t="s">
        <v>10</v>
      </c>
      <c r="B206" s="83"/>
      <c r="C206" s="83"/>
      <c r="D206" s="83"/>
      <c r="E206" s="74">
        <v>217</v>
      </c>
      <c r="F206" s="74">
        <v>2</v>
      </c>
      <c r="G206" s="83"/>
      <c r="H206" s="83"/>
      <c r="I206" s="83"/>
      <c r="J206" s="66">
        <f t="shared" si="6"/>
        <v>219</v>
      </c>
      <c r="K206" s="67"/>
      <c r="L206" s="63"/>
      <c r="M206" s="63"/>
      <c r="N206" s="63"/>
      <c r="O206" s="63"/>
      <c r="P206" s="63"/>
    </row>
    <row r="207" spans="1:16" ht="13.5" x14ac:dyDescent="0.25">
      <c r="A207" s="67" t="s">
        <v>338</v>
      </c>
      <c r="B207" s="67">
        <v>213</v>
      </c>
      <c r="C207" s="83"/>
      <c r="D207" s="83"/>
      <c r="E207" s="83"/>
      <c r="F207" s="83"/>
      <c r="G207" s="74">
        <v>48</v>
      </c>
      <c r="H207" s="74"/>
      <c r="I207" s="74"/>
      <c r="J207" s="66">
        <f t="shared" si="6"/>
        <v>261</v>
      </c>
      <c r="K207" s="67"/>
      <c r="L207" s="63"/>
      <c r="M207" s="63"/>
      <c r="N207" s="63"/>
      <c r="O207" s="63"/>
      <c r="P207" s="63"/>
    </row>
    <row r="208" spans="1:16" ht="13.5" x14ac:dyDescent="0.25">
      <c r="A208" s="72"/>
      <c r="B208" s="72">
        <f>B207+B206+B205+B204+B203+B202</f>
        <v>3631</v>
      </c>
      <c r="C208" s="72">
        <f>C207+C206+C205+C204+C203+C202</f>
        <v>1</v>
      </c>
      <c r="D208" s="72">
        <f>D204+D203+D202</f>
        <v>15</v>
      </c>
      <c r="E208" s="118">
        <f>SUM(E202:E207)</f>
        <v>5642</v>
      </c>
      <c r="F208" s="118">
        <f>SUM(F202:F207)</f>
        <v>2</v>
      </c>
      <c r="G208" s="118">
        <f>SUM(G202:G207)</f>
        <v>3196</v>
      </c>
      <c r="H208" s="118">
        <f t="shared" ref="H208:I208" si="7">SUM(H202:H207)</f>
        <v>1</v>
      </c>
      <c r="I208" s="118">
        <f t="shared" si="7"/>
        <v>53</v>
      </c>
      <c r="J208" s="85"/>
      <c r="K208" s="85"/>
      <c r="L208" s="63"/>
      <c r="M208" s="63"/>
      <c r="N208" s="63"/>
      <c r="O208" s="63"/>
      <c r="P208" s="63"/>
    </row>
    <row r="209" spans="1:16" ht="13.5" x14ac:dyDescent="0.25">
      <c r="A209" s="79" t="s">
        <v>12</v>
      </c>
      <c r="B209" s="991">
        <f>B208+C208+D208</f>
        <v>3647</v>
      </c>
      <c r="C209" s="993"/>
      <c r="D209" s="992"/>
      <c r="E209" s="991">
        <f>E202+E203+E206+F206</f>
        <v>5644</v>
      </c>
      <c r="F209" s="992"/>
      <c r="G209" s="991">
        <f>SUM(G202:I207)</f>
        <v>3250</v>
      </c>
      <c r="H209" s="993"/>
      <c r="I209" s="992"/>
      <c r="J209" s="79">
        <f>J207+J206+J205+J204+J203+J202</f>
        <v>12541</v>
      </c>
      <c r="K209" s="79">
        <f>K204</f>
        <v>35</v>
      </c>
      <c r="L209" s="63"/>
      <c r="M209" s="119"/>
      <c r="N209" s="63"/>
      <c r="O209" s="63"/>
      <c r="P209" s="63"/>
    </row>
    <row r="210" spans="1:16" ht="6" customHeight="1" x14ac:dyDescent="0.25">
      <c r="A210" s="986"/>
      <c r="B210" s="987"/>
      <c r="C210" s="987"/>
      <c r="D210" s="987"/>
      <c r="E210" s="987"/>
      <c r="F210" s="987"/>
      <c r="G210" s="987"/>
      <c r="H210" s="987"/>
      <c r="I210" s="987"/>
      <c r="J210" s="987"/>
      <c r="K210" s="987"/>
      <c r="L210" s="63"/>
      <c r="M210" s="63"/>
      <c r="N210" s="63"/>
      <c r="O210" s="63"/>
      <c r="P210" s="63"/>
    </row>
    <row r="211" spans="1:16" ht="13.5" x14ac:dyDescent="0.25">
      <c r="A211" s="99" t="s">
        <v>426</v>
      </c>
      <c r="B211" s="87">
        <v>773</v>
      </c>
      <c r="C211" s="120"/>
      <c r="D211" s="120"/>
      <c r="E211" s="89">
        <v>377</v>
      </c>
      <c r="F211" s="89"/>
      <c r="G211" s="67">
        <v>112</v>
      </c>
      <c r="H211" s="67"/>
      <c r="I211" s="67"/>
      <c r="J211" s="66">
        <f>G211+E211+B211</f>
        <v>1262</v>
      </c>
      <c r="K211" s="67"/>
      <c r="L211" s="63"/>
      <c r="M211" s="63"/>
      <c r="N211" s="63"/>
      <c r="O211" s="63"/>
      <c r="P211" s="63"/>
    </row>
    <row r="212" spans="1:16" ht="13.5" x14ac:dyDescent="0.25">
      <c r="A212" s="92" t="s">
        <v>12</v>
      </c>
      <c r="B212" s="988">
        <f>SUM(B211:D211)</f>
        <v>773</v>
      </c>
      <c r="C212" s="989"/>
      <c r="D212" s="990"/>
      <c r="E212" s="991">
        <f>E211+F211</f>
        <v>377</v>
      </c>
      <c r="F212" s="992"/>
      <c r="G212" s="991">
        <f>SUM(G211:I211)</f>
        <v>112</v>
      </c>
      <c r="H212" s="993"/>
      <c r="I212" s="992"/>
      <c r="J212" s="79">
        <f>G212+E212+B212</f>
        <v>1262</v>
      </c>
      <c r="K212" s="67"/>
      <c r="L212" s="63"/>
      <c r="M212" s="63"/>
      <c r="N212" s="63"/>
      <c r="O212" s="63"/>
      <c r="P212" s="63"/>
    </row>
    <row r="213" spans="1:16" ht="5.25" customHeight="1" x14ac:dyDescent="0.25">
      <c r="A213" s="994"/>
      <c r="B213" s="995"/>
      <c r="C213" s="995"/>
      <c r="D213" s="995"/>
      <c r="E213" s="995"/>
      <c r="F213" s="995"/>
      <c r="G213" s="995"/>
      <c r="H213" s="995"/>
      <c r="I213" s="995"/>
      <c r="J213" s="995"/>
      <c r="K213" s="995"/>
      <c r="L213" s="63"/>
      <c r="M213" s="63"/>
      <c r="N213" s="63"/>
      <c r="O213" s="63"/>
      <c r="P213" s="63"/>
    </row>
    <row r="214" spans="1:16" ht="13.5" x14ac:dyDescent="0.25">
      <c r="A214" s="103" t="s">
        <v>432</v>
      </c>
      <c r="B214" s="104">
        <v>1240</v>
      </c>
      <c r="C214" s="105"/>
      <c r="D214" s="105"/>
      <c r="E214" s="106"/>
      <c r="F214" s="106"/>
      <c r="G214" s="106"/>
      <c r="H214" s="106"/>
      <c r="I214" s="106"/>
      <c r="J214" s="107">
        <f>B214</f>
        <v>1240</v>
      </c>
      <c r="K214" s="104"/>
      <c r="L214" s="63"/>
      <c r="M214" s="63"/>
      <c r="N214" s="63"/>
      <c r="O214" s="63"/>
      <c r="P214" s="63"/>
    </row>
    <row r="215" spans="1:16" ht="13.5" x14ac:dyDescent="0.25">
      <c r="A215" s="108" t="s">
        <v>12</v>
      </c>
      <c r="B215" s="996">
        <f>B214+B212+B209</f>
        <v>5660</v>
      </c>
      <c r="C215" s="997"/>
      <c r="D215" s="998"/>
      <c r="E215" s="996">
        <f>E212+E209</f>
        <v>6021</v>
      </c>
      <c r="F215" s="998"/>
      <c r="G215" s="996">
        <f>G212+G209</f>
        <v>3362</v>
      </c>
      <c r="H215" s="997"/>
      <c r="I215" s="998"/>
      <c r="J215" s="110">
        <f>J214+J212+J209</f>
        <v>15043</v>
      </c>
      <c r="K215" s="110">
        <f>K209</f>
        <v>35</v>
      </c>
      <c r="L215" s="63"/>
      <c r="M215" s="63"/>
      <c r="N215" s="63"/>
      <c r="O215" s="63"/>
      <c r="P215" s="63"/>
    </row>
    <row r="216" spans="1:16" ht="13.5" x14ac:dyDescent="0.25">
      <c r="A216" s="111" t="s">
        <v>355</v>
      </c>
      <c r="B216" s="112"/>
      <c r="C216" s="112"/>
      <c r="D216" s="112"/>
      <c r="E216" s="112"/>
      <c r="F216" s="112"/>
      <c r="G216" s="112"/>
      <c r="H216" s="112"/>
      <c r="I216" s="112"/>
      <c r="J216" s="978">
        <f>J215+K215</f>
        <v>15078</v>
      </c>
      <c r="K216" s="979"/>
      <c r="L216" s="63"/>
      <c r="M216" s="63"/>
      <c r="N216" s="63"/>
      <c r="O216" s="63"/>
      <c r="P216" s="63"/>
    </row>
    <row r="217" spans="1:16" ht="14.25" thickBot="1" x14ac:dyDescent="0.3">
      <c r="A217" s="63"/>
      <c r="B217" s="63"/>
      <c r="C217" s="63"/>
      <c r="D217" s="63"/>
      <c r="E217" s="63"/>
      <c r="F217" s="63"/>
      <c r="G217" s="63"/>
      <c r="H217" s="63"/>
      <c r="I217" s="63"/>
      <c r="J217" s="63"/>
      <c r="K217" s="63"/>
      <c r="L217" s="63"/>
      <c r="M217" s="63"/>
      <c r="N217" s="63"/>
      <c r="O217" s="63"/>
      <c r="P217" s="63"/>
    </row>
    <row r="218" spans="1:16" ht="36.75" thickBot="1" x14ac:dyDescent="0.3">
      <c r="A218" s="929" t="s">
        <v>475</v>
      </c>
      <c r="B218" s="121" t="s">
        <v>2</v>
      </c>
      <c r="C218" s="122" t="s">
        <v>418</v>
      </c>
      <c r="D218" s="123" t="s">
        <v>318</v>
      </c>
      <c r="E218" s="124" t="s">
        <v>348</v>
      </c>
      <c r="F218" s="122" t="s">
        <v>433</v>
      </c>
      <c r="G218" s="123" t="s">
        <v>479</v>
      </c>
      <c r="H218" s="121" t="s">
        <v>349</v>
      </c>
      <c r="I218" s="122" t="s">
        <v>460</v>
      </c>
      <c r="J218" s="123" t="s">
        <v>461</v>
      </c>
      <c r="K218" s="125" t="s">
        <v>481</v>
      </c>
      <c r="L218" s="126" t="s">
        <v>480</v>
      </c>
      <c r="M218" s="127" t="s">
        <v>485</v>
      </c>
      <c r="N218" s="127" t="s">
        <v>486</v>
      </c>
      <c r="O218" s="81"/>
      <c r="P218" s="128"/>
    </row>
    <row r="219" spans="1:16" ht="13.5" x14ac:dyDescent="0.25">
      <c r="A219" s="129" t="s">
        <v>7</v>
      </c>
      <c r="B219" s="130">
        <v>365</v>
      </c>
      <c r="C219" s="131">
        <v>0</v>
      </c>
      <c r="D219" s="132">
        <v>0</v>
      </c>
      <c r="E219" s="130">
        <v>1850</v>
      </c>
      <c r="F219" s="131">
        <v>0</v>
      </c>
      <c r="G219" s="132">
        <v>0</v>
      </c>
      <c r="H219" s="130">
        <v>153</v>
      </c>
      <c r="I219" s="131">
        <v>0</v>
      </c>
      <c r="J219" s="132">
        <v>0</v>
      </c>
      <c r="K219" s="133">
        <f>B219+E219+H219</f>
        <v>2368</v>
      </c>
      <c r="L219" s="134">
        <f>D219+G219+J219</f>
        <v>0</v>
      </c>
      <c r="M219" s="135">
        <f>L219+K219</f>
        <v>2368</v>
      </c>
      <c r="N219" s="136"/>
      <c r="O219" s="980"/>
      <c r="P219" s="981"/>
    </row>
    <row r="220" spans="1:16" ht="13.5" x14ac:dyDescent="0.25">
      <c r="A220" s="90" t="s">
        <v>8</v>
      </c>
      <c r="B220" s="137">
        <v>827</v>
      </c>
      <c r="C220" s="138">
        <v>0</v>
      </c>
      <c r="D220" s="139">
        <v>20</v>
      </c>
      <c r="E220" s="137">
        <v>3571</v>
      </c>
      <c r="F220" s="138">
        <v>0</v>
      </c>
      <c r="G220" s="139">
        <v>19</v>
      </c>
      <c r="H220" s="137">
        <v>378</v>
      </c>
      <c r="I220" s="138">
        <v>0</v>
      </c>
      <c r="J220" s="139">
        <v>0</v>
      </c>
      <c r="K220" s="140">
        <f>B220+E220+H220</f>
        <v>4776</v>
      </c>
      <c r="L220" s="141">
        <f>D220+G220+J220</f>
        <v>39</v>
      </c>
      <c r="M220" s="142">
        <f>L220+K220</f>
        <v>4815</v>
      </c>
      <c r="N220" s="143"/>
      <c r="O220" s="980"/>
      <c r="P220" s="981"/>
    </row>
    <row r="221" spans="1:16" ht="13.5" x14ac:dyDescent="0.25">
      <c r="A221" s="90" t="s">
        <v>9</v>
      </c>
      <c r="B221" s="137">
        <v>2198</v>
      </c>
      <c r="C221" s="138">
        <v>0</v>
      </c>
      <c r="D221" s="139">
        <v>25</v>
      </c>
      <c r="E221" s="144"/>
      <c r="F221" s="145"/>
      <c r="G221" s="146"/>
      <c r="H221" s="137">
        <v>2498</v>
      </c>
      <c r="I221" s="138">
        <v>0</v>
      </c>
      <c r="J221" s="139">
        <v>30</v>
      </c>
      <c r="K221" s="147">
        <f>B221+H221</f>
        <v>4696</v>
      </c>
      <c r="L221" s="141">
        <f>D221+J221</f>
        <v>55</v>
      </c>
      <c r="M221" s="147">
        <f>L221+K221</f>
        <v>4751</v>
      </c>
      <c r="N221" s="148">
        <v>35</v>
      </c>
      <c r="O221" s="311"/>
      <c r="P221" s="311"/>
    </row>
    <row r="222" spans="1:16" ht="13.5" x14ac:dyDescent="0.25">
      <c r="A222" s="90" t="s">
        <v>265</v>
      </c>
      <c r="B222" s="137">
        <v>23</v>
      </c>
      <c r="C222" s="145"/>
      <c r="D222" s="146"/>
      <c r="E222" s="144"/>
      <c r="F222" s="145"/>
      <c r="G222" s="146"/>
      <c r="H222" s="149">
        <v>15</v>
      </c>
      <c r="I222" s="150"/>
      <c r="J222" s="151"/>
      <c r="K222" s="147">
        <f>H222+B222</f>
        <v>38</v>
      </c>
      <c r="L222" s="152"/>
      <c r="M222" s="147">
        <f>K222</f>
        <v>38</v>
      </c>
      <c r="N222" s="151"/>
      <c r="O222" s="311"/>
      <c r="P222" s="311"/>
    </row>
    <row r="223" spans="1:16" ht="13.5" x14ac:dyDescent="0.25">
      <c r="A223" s="90" t="s">
        <v>10</v>
      </c>
      <c r="B223" s="144"/>
      <c r="C223" s="145"/>
      <c r="D223" s="146"/>
      <c r="E223" s="149">
        <v>214</v>
      </c>
      <c r="F223" s="153">
        <v>2</v>
      </c>
      <c r="G223" s="139">
        <v>0</v>
      </c>
      <c r="H223" s="144"/>
      <c r="I223" s="145"/>
      <c r="J223" s="146"/>
      <c r="K223" s="147">
        <f t="shared" ref="K223:K224" si="8">SUM(B223:J223)</f>
        <v>216</v>
      </c>
      <c r="L223" s="152"/>
      <c r="M223" s="147">
        <f>K223</f>
        <v>216</v>
      </c>
      <c r="N223" s="151"/>
      <c r="O223" s="311"/>
      <c r="P223" s="311"/>
    </row>
    <row r="224" spans="1:16" ht="13.5" x14ac:dyDescent="0.25">
      <c r="A224" s="90" t="s">
        <v>338</v>
      </c>
      <c r="B224" s="137">
        <v>214</v>
      </c>
      <c r="C224" s="145"/>
      <c r="D224" s="146"/>
      <c r="E224" s="144"/>
      <c r="F224" s="145"/>
      <c r="G224" s="146"/>
      <c r="H224" s="149">
        <v>40</v>
      </c>
      <c r="I224" s="150"/>
      <c r="J224" s="151"/>
      <c r="K224" s="147">
        <f t="shared" si="8"/>
        <v>254</v>
      </c>
      <c r="L224" s="152"/>
      <c r="M224" s="147">
        <f>K224</f>
        <v>254</v>
      </c>
      <c r="N224" s="151"/>
      <c r="O224" s="311"/>
      <c r="P224" s="311"/>
    </row>
    <row r="225" spans="1:16" ht="14.25" thickBot="1" x14ac:dyDescent="0.3">
      <c r="A225" s="154"/>
      <c r="B225" s="155">
        <f>B224+B223+B222+B221+B220+B219</f>
        <v>3627</v>
      </c>
      <c r="C225" s="156">
        <f>C224+C223+C222+C221+C220+C219</f>
        <v>0</v>
      </c>
      <c r="D225" s="157">
        <f>D221+D220+D219</f>
        <v>45</v>
      </c>
      <c r="E225" s="158">
        <f>SUM(E219:E224)</f>
        <v>5635</v>
      </c>
      <c r="F225" s="159">
        <f>SUM(F219:F224)</f>
        <v>2</v>
      </c>
      <c r="G225" s="157">
        <f>G219+G220+G223</f>
        <v>19</v>
      </c>
      <c r="H225" s="158">
        <f>SUM(H219:H224)</f>
        <v>3084</v>
      </c>
      <c r="I225" s="159">
        <f t="shared" ref="I225:J225" si="9">SUM(I219:I224)</f>
        <v>0</v>
      </c>
      <c r="J225" s="157">
        <f t="shared" si="9"/>
        <v>30</v>
      </c>
      <c r="K225" s="160"/>
      <c r="L225" s="161"/>
      <c r="M225" s="162"/>
      <c r="N225" s="163"/>
      <c r="O225" s="311"/>
      <c r="P225" s="311"/>
    </row>
    <row r="226" spans="1:16" ht="14.25" thickBot="1" x14ac:dyDescent="0.3">
      <c r="A226" s="92" t="s">
        <v>12</v>
      </c>
      <c r="B226" s="982">
        <f>B225+C225</f>
        <v>3627</v>
      </c>
      <c r="C226" s="983"/>
      <c r="D226" s="164">
        <f>D225</f>
        <v>45</v>
      </c>
      <c r="E226" s="982">
        <f>E225+F225</f>
        <v>5637</v>
      </c>
      <c r="F226" s="983"/>
      <c r="G226" s="164">
        <f>G225</f>
        <v>19</v>
      </c>
      <c r="H226" s="982">
        <f>H225+I225</f>
        <v>3084</v>
      </c>
      <c r="I226" s="983"/>
      <c r="J226" s="164">
        <f>J225</f>
        <v>30</v>
      </c>
      <c r="K226" s="165">
        <f>SUM(K219:K224)</f>
        <v>12348</v>
      </c>
      <c r="L226" s="166">
        <f>L219+L220+L221</f>
        <v>94</v>
      </c>
      <c r="M226" s="167">
        <f>K226+L226</f>
        <v>12442</v>
      </c>
      <c r="N226" s="168">
        <f>N221</f>
        <v>35</v>
      </c>
      <c r="O226" s="984"/>
      <c r="P226" s="985"/>
    </row>
    <row r="227" spans="1:16" ht="6.75" customHeight="1" x14ac:dyDescent="0.25">
      <c r="A227" s="169"/>
      <c r="B227" s="170"/>
      <c r="C227" s="171"/>
      <c r="D227" s="172"/>
      <c r="E227" s="170"/>
      <c r="F227" s="171"/>
      <c r="G227" s="172"/>
      <c r="H227" s="170"/>
      <c r="I227" s="171"/>
      <c r="J227" s="172"/>
      <c r="K227" s="173"/>
      <c r="L227" s="174"/>
      <c r="M227" s="173"/>
      <c r="N227" s="175"/>
      <c r="O227" s="176"/>
      <c r="P227" s="119"/>
    </row>
    <row r="228" spans="1:16" ht="13.5" x14ac:dyDescent="0.25">
      <c r="A228" s="90" t="s">
        <v>426</v>
      </c>
      <c r="B228" s="177">
        <v>814</v>
      </c>
      <c r="C228" s="178"/>
      <c r="D228" s="179"/>
      <c r="E228" s="180">
        <v>389</v>
      </c>
      <c r="F228" s="178"/>
      <c r="G228" s="179"/>
      <c r="H228" s="155">
        <v>83</v>
      </c>
      <c r="I228" s="181"/>
      <c r="J228" s="163"/>
      <c r="K228" s="182">
        <f>H228+E228+B228</f>
        <v>1286</v>
      </c>
      <c r="L228" s="183"/>
      <c r="M228" s="147">
        <f>K228</f>
        <v>1286</v>
      </c>
      <c r="N228" s="151"/>
      <c r="O228" s="71"/>
      <c r="P228" s="71"/>
    </row>
    <row r="229" spans="1:16" ht="6" customHeight="1" x14ac:dyDescent="0.25">
      <c r="A229" s="169"/>
      <c r="B229" s="170"/>
      <c r="C229" s="171"/>
      <c r="D229" s="172"/>
      <c r="E229" s="170"/>
      <c r="F229" s="171"/>
      <c r="G229" s="172"/>
      <c r="H229" s="170"/>
      <c r="I229" s="171"/>
      <c r="J229" s="172"/>
      <c r="K229" s="173"/>
      <c r="L229" s="184"/>
      <c r="M229" s="185"/>
      <c r="N229" s="186"/>
      <c r="O229" s="71"/>
      <c r="P229" s="71"/>
    </row>
    <row r="230" spans="1:16" ht="13.5" x14ac:dyDescent="0.25">
      <c r="A230" s="187" t="s">
        <v>432</v>
      </c>
      <c r="B230" s="188">
        <v>1181</v>
      </c>
      <c r="C230" s="189"/>
      <c r="D230" s="190"/>
      <c r="E230" s="191"/>
      <c r="F230" s="192"/>
      <c r="G230" s="193"/>
      <c r="H230" s="191"/>
      <c r="I230" s="192"/>
      <c r="J230" s="193"/>
      <c r="K230" s="194">
        <v>1181</v>
      </c>
      <c r="L230" s="195"/>
      <c r="M230" s="147">
        <f>K230</f>
        <v>1181</v>
      </c>
      <c r="N230" s="151"/>
      <c r="O230" s="71"/>
      <c r="P230" s="71"/>
    </row>
    <row r="231" spans="1:16" ht="5.25" customHeight="1" thickBot="1" x14ac:dyDescent="0.3">
      <c r="A231" s="196"/>
      <c r="B231" s="197"/>
      <c r="C231" s="198"/>
      <c r="D231" s="199"/>
      <c r="E231" s="197"/>
      <c r="F231" s="200"/>
      <c r="G231" s="201"/>
      <c r="H231" s="197"/>
      <c r="I231" s="200"/>
      <c r="J231" s="201"/>
      <c r="K231" s="202"/>
      <c r="L231" s="203"/>
      <c r="M231" s="204"/>
      <c r="N231" s="205"/>
      <c r="O231" s="71"/>
      <c r="P231" s="71"/>
    </row>
    <row r="232" spans="1:16" ht="14.25" thickBot="1" x14ac:dyDescent="0.3">
      <c r="A232" s="206" t="s">
        <v>355</v>
      </c>
      <c r="B232" s="970">
        <f>B226+B228+B230</f>
        <v>5622</v>
      </c>
      <c r="C232" s="971"/>
      <c r="D232" s="167">
        <f>D226</f>
        <v>45</v>
      </c>
      <c r="E232" s="970">
        <f>E226+E228</f>
        <v>6026</v>
      </c>
      <c r="F232" s="971"/>
      <c r="G232" s="167">
        <f>G226</f>
        <v>19</v>
      </c>
      <c r="H232" s="970">
        <f>H226+H228</f>
        <v>3167</v>
      </c>
      <c r="I232" s="971"/>
      <c r="J232" s="206">
        <f>J226</f>
        <v>30</v>
      </c>
      <c r="K232" s="207">
        <f>K226+K228+K230</f>
        <v>14815</v>
      </c>
      <c r="L232" s="208">
        <f>L226</f>
        <v>94</v>
      </c>
      <c r="M232" s="972">
        <f>M226+N226+M228+M230</f>
        <v>14944</v>
      </c>
      <c r="N232" s="973"/>
      <c r="O232" s="71"/>
      <c r="P232" s="71"/>
    </row>
    <row r="233" spans="1:16" ht="13.5" x14ac:dyDescent="0.25">
      <c r="A233" s="209"/>
      <c r="B233" s="974">
        <f>B232+D232</f>
        <v>5667</v>
      </c>
      <c r="C233" s="974"/>
      <c r="D233" s="974"/>
      <c r="E233" s="975">
        <f>E232+G232</f>
        <v>6045</v>
      </c>
      <c r="F233" s="976"/>
      <c r="G233" s="977"/>
      <c r="H233" s="974">
        <f>H232+J232</f>
        <v>3197</v>
      </c>
      <c r="I233" s="974"/>
      <c r="J233" s="974"/>
      <c r="K233" s="974">
        <f>K232+L232</f>
        <v>14909</v>
      </c>
      <c r="L233" s="974"/>
      <c r="M233" s="858"/>
      <c r="N233" s="858"/>
      <c r="O233" s="71"/>
      <c r="P233" s="71"/>
    </row>
    <row r="234" spans="1:16" x14ac:dyDescent="0.2">
      <c r="A234" s="858" t="s">
        <v>462</v>
      </c>
      <c r="B234" s="858"/>
      <c r="C234" s="858"/>
      <c r="D234" s="858"/>
      <c r="E234" s="858" t="s">
        <v>301</v>
      </c>
      <c r="F234" s="858"/>
      <c r="G234" s="858"/>
      <c r="H234" s="858"/>
      <c r="I234" s="858"/>
      <c r="J234" s="858"/>
      <c r="K234" s="858"/>
      <c r="L234" s="858"/>
      <c r="M234" s="858"/>
      <c r="N234" s="858"/>
      <c r="O234" s="71"/>
      <c r="P234" s="71"/>
    </row>
    <row r="235" spans="1:16" ht="14.25" thickBot="1" x14ac:dyDescent="0.3">
      <c r="A235" s="63"/>
      <c r="B235" s="63"/>
      <c r="C235" s="63"/>
      <c r="D235" s="63"/>
      <c r="E235" s="63"/>
      <c r="F235" s="63"/>
      <c r="G235" s="63"/>
      <c r="H235" s="63"/>
      <c r="I235" s="63"/>
      <c r="J235" s="63"/>
      <c r="K235" s="63"/>
      <c r="L235" s="63"/>
      <c r="M235" s="63"/>
      <c r="N235" s="63"/>
      <c r="O235" s="63"/>
      <c r="P235" s="63"/>
    </row>
    <row r="236" spans="1:16" ht="56.25" x14ac:dyDescent="0.2">
      <c r="A236" s="313" t="s">
        <v>488</v>
      </c>
      <c r="B236" s="368" t="s">
        <v>2</v>
      </c>
      <c r="C236" s="369" t="s">
        <v>318</v>
      </c>
      <c r="D236" s="370" t="s">
        <v>418</v>
      </c>
      <c r="E236" s="371" t="s">
        <v>348</v>
      </c>
      <c r="F236" s="369" t="s">
        <v>479</v>
      </c>
      <c r="G236" s="370" t="s">
        <v>433</v>
      </c>
      <c r="H236" s="368" t="s">
        <v>349</v>
      </c>
      <c r="I236" s="369" t="s">
        <v>461</v>
      </c>
      <c r="J236" s="370" t="s">
        <v>460</v>
      </c>
      <c r="K236" s="371" t="s">
        <v>541</v>
      </c>
      <c r="L236" s="372" t="s">
        <v>480</v>
      </c>
      <c r="M236" s="373" t="s">
        <v>542</v>
      </c>
      <c r="N236" s="369" t="s">
        <v>517</v>
      </c>
      <c r="O236" s="374" t="s">
        <v>486</v>
      </c>
      <c r="P236" s="375"/>
    </row>
    <row r="237" spans="1:16" ht="13.5" x14ac:dyDescent="0.25">
      <c r="A237" s="90" t="s">
        <v>7</v>
      </c>
      <c r="B237" s="137">
        <v>308</v>
      </c>
      <c r="C237" s="67">
        <v>75</v>
      </c>
      <c r="D237" s="339">
        <v>0</v>
      </c>
      <c r="E237" s="137">
        <v>1734</v>
      </c>
      <c r="F237" s="67">
        <v>129</v>
      </c>
      <c r="G237" s="339">
        <v>0</v>
      </c>
      <c r="H237" s="137">
        <v>155</v>
      </c>
      <c r="I237" s="67">
        <v>0</v>
      </c>
      <c r="J237" s="339">
        <v>0</v>
      </c>
      <c r="K237" s="350">
        <f>B237+E237+H237</f>
        <v>2197</v>
      </c>
      <c r="L237" s="335">
        <f>C237+F237+I237</f>
        <v>204</v>
      </c>
      <c r="M237" s="319">
        <f>K237+L237</f>
        <v>2401</v>
      </c>
      <c r="N237" s="334">
        <f>D237+G237+J237</f>
        <v>0</v>
      </c>
      <c r="O237" s="351"/>
      <c r="P237" s="964"/>
    </row>
    <row r="238" spans="1:16" ht="13.5" x14ac:dyDescent="0.25">
      <c r="A238" s="90" t="s">
        <v>8</v>
      </c>
      <c r="B238" s="137">
        <v>822</v>
      </c>
      <c r="C238" s="67">
        <v>16</v>
      </c>
      <c r="D238" s="339">
        <v>0</v>
      </c>
      <c r="E238" s="137">
        <v>3555</v>
      </c>
      <c r="F238" s="67">
        <v>44</v>
      </c>
      <c r="G238" s="339">
        <v>0</v>
      </c>
      <c r="H238" s="137">
        <v>366</v>
      </c>
      <c r="I238" s="67">
        <v>1</v>
      </c>
      <c r="J238" s="339">
        <v>0</v>
      </c>
      <c r="K238" s="350">
        <f>B238+E238+H238</f>
        <v>4743</v>
      </c>
      <c r="L238" s="335">
        <f>C238+F238+I238</f>
        <v>61</v>
      </c>
      <c r="M238" s="319">
        <f>L238+K238</f>
        <v>4804</v>
      </c>
      <c r="N238" s="334">
        <f>D238+G238+J238</f>
        <v>0</v>
      </c>
      <c r="O238" s="351"/>
      <c r="P238" s="964"/>
    </row>
    <row r="239" spans="1:16" ht="13.5" x14ac:dyDescent="0.25">
      <c r="A239" s="90" t="s">
        <v>9</v>
      </c>
      <c r="B239" s="137">
        <v>2272</v>
      </c>
      <c r="C239" s="67">
        <v>23</v>
      </c>
      <c r="D239" s="339">
        <v>0</v>
      </c>
      <c r="E239" s="144"/>
      <c r="F239" s="83"/>
      <c r="G239" s="145"/>
      <c r="H239" s="137">
        <v>2378</v>
      </c>
      <c r="I239" s="67">
        <v>12</v>
      </c>
      <c r="J239" s="339">
        <v>4</v>
      </c>
      <c r="K239" s="340">
        <f>B239+H239</f>
        <v>4650</v>
      </c>
      <c r="L239" s="335">
        <f>C239+I239</f>
        <v>35</v>
      </c>
      <c r="M239" s="69">
        <f>K239+L239</f>
        <v>4685</v>
      </c>
      <c r="N239" s="337">
        <f>D239+J239</f>
        <v>4</v>
      </c>
      <c r="O239" s="352">
        <v>23</v>
      </c>
      <c r="P239" s="376"/>
    </row>
    <row r="240" spans="1:16" ht="13.5" x14ac:dyDescent="0.25">
      <c r="A240" s="90" t="s">
        <v>265</v>
      </c>
      <c r="B240" s="137">
        <v>19</v>
      </c>
      <c r="C240" s="83"/>
      <c r="D240" s="145"/>
      <c r="E240" s="144"/>
      <c r="F240" s="83"/>
      <c r="G240" s="145"/>
      <c r="H240" s="137">
        <v>9</v>
      </c>
      <c r="I240" s="320"/>
      <c r="J240" s="150"/>
      <c r="K240" s="340">
        <f>B240+H240</f>
        <v>28</v>
      </c>
      <c r="L240" s="321"/>
      <c r="M240" s="69">
        <f>K240</f>
        <v>28</v>
      </c>
      <c r="N240" s="320"/>
      <c r="O240" s="351"/>
      <c r="P240" s="376"/>
    </row>
    <row r="241" spans="1:19" ht="13.5" x14ac:dyDescent="0.25">
      <c r="A241" s="90" t="s">
        <v>10</v>
      </c>
      <c r="B241" s="144"/>
      <c r="C241" s="83"/>
      <c r="D241" s="145"/>
      <c r="E241" s="137">
        <v>194</v>
      </c>
      <c r="F241" s="67">
        <v>0</v>
      </c>
      <c r="G241" s="339">
        <v>1</v>
      </c>
      <c r="H241" s="144"/>
      <c r="I241" s="83"/>
      <c r="J241" s="145"/>
      <c r="K241" s="340">
        <f>E241+F241</f>
        <v>194</v>
      </c>
      <c r="L241" s="321"/>
      <c r="M241" s="69">
        <f>K241</f>
        <v>194</v>
      </c>
      <c r="N241" s="222">
        <f>G241</f>
        <v>1</v>
      </c>
      <c r="O241" s="351"/>
      <c r="P241" s="376"/>
    </row>
    <row r="242" spans="1:19" ht="13.5" x14ac:dyDescent="0.25">
      <c r="A242" s="90" t="s">
        <v>338</v>
      </c>
      <c r="B242" s="137">
        <v>234</v>
      </c>
      <c r="C242" s="83"/>
      <c r="D242" s="145"/>
      <c r="E242" s="144"/>
      <c r="F242" s="83"/>
      <c r="G242" s="145"/>
      <c r="H242" s="137">
        <v>39</v>
      </c>
      <c r="I242" s="320"/>
      <c r="J242" s="150"/>
      <c r="K242" s="340">
        <f>B242+H242</f>
        <v>273</v>
      </c>
      <c r="L242" s="321"/>
      <c r="M242" s="69">
        <f>K242</f>
        <v>273</v>
      </c>
      <c r="N242" s="320"/>
      <c r="O242" s="351"/>
      <c r="P242" s="376"/>
    </row>
    <row r="243" spans="1:19" ht="13.5" x14ac:dyDescent="0.25">
      <c r="A243" s="154"/>
      <c r="B243" s="340">
        <f>SUM(B237:B242)</f>
        <v>3655</v>
      </c>
      <c r="C243" s="69">
        <f t="shared" ref="C243:J243" si="10">SUM(C237:C242)</f>
        <v>114</v>
      </c>
      <c r="D243" s="341">
        <f t="shared" si="10"/>
        <v>0</v>
      </c>
      <c r="E243" s="340">
        <f t="shared" si="10"/>
        <v>5483</v>
      </c>
      <c r="F243" s="69">
        <f t="shared" si="10"/>
        <v>173</v>
      </c>
      <c r="G243" s="341">
        <f t="shared" si="10"/>
        <v>1</v>
      </c>
      <c r="H243" s="340">
        <f t="shared" si="10"/>
        <v>2947</v>
      </c>
      <c r="I243" s="69">
        <f t="shared" si="10"/>
        <v>13</v>
      </c>
      <c r="J243" s="341">
        <f t="shared" si="10"/>
        <v>4</v>
      </c>
      <c r="K243" s="350">
        <f>SUM(K237:K242)</f>
        <v>12085</v>
      </c>
      <c r="L243" s="336">
        <f>L237+L238+L239</f>
        <v>300</v>
      </c>
      <c r="M243" s="336">
        <f>L243+K243</f>
        <v>12385</v>
      </c>
      <c r="N243" s="336">
        <f>D243+G243+J243</f>
        <v>5</v>
      </c>
      <c r="O243" s="353">
        <f>O239</f>
        <v>23</v>
      </c>
      <c r="P243" s="376"/>
    </row>
    <row r="244" spans="1:19" ht="13.5" x14ac:dyDescent="0.25">
      <c r="A244" s="92" t="s">
        <v>12</v>
      </c>
      <c r="B244" s="965">
        <f>B243+C243</f>
        <v>3769</v>
      </c>
      <c r="C244" s="966"/>
      <c r="D244" s="377">
        <f>D243</f>
        <v>0</v>
      </c>
      <c r="E244" s="965">
        <f>E243+F243</f>
        <v>5656</v>
      </c>
      <c r="F244" s="966"/>
      <c r="G244" s="377">
        <f>G243</f>
        <v>1</v>
      </c>
      <c r="H244" s="965">
        <f>H243+I243</f>
        <v>2960</v>
      </c>
      <c r="I244" s="966"/>
      <c r="J244" s="377">
        <f>J243</f>
        <v>4</v>
      </c>
      <c r="K244" s="965">
        <f>K243+L243</f>
        <v>12385</v>
      </c>
      <c r="L244" s="966"/>
      <c r="M244" s="378"/>
      <c r="N244" s="379">
        <f>D244+G244+J244</f>
        <v>5</v>
      </c>
      <c r="O244" s="380">
        <f>O243</f>
        <v>23</v>
      </c>
      <c r="P244" s="376"/>
    </row>
    <row r="245" spans="1:19" ht="13.5" x14ac:dyDescent="0.25">
      <c r="A245" s="92"/>
      <c r="B245" s="381"/>
      <c r="C245" s="382"/>
      <c r="D245" s="383"/>
      <c r="E245" s="381"/>
      <c r="F245" s="382"/>
      <c r="G245" s="383"/>
      <c r="H245" s="381"/>
      <c r="I245" s="382"/>
      <c r="J245" s="383"/>
      <c r="K245" s="967">
        <f>K244+N244+O244</f>
        <v>12413</v>
      </c>
      <c r="L245" s="968"/>
      <c r="M245" s="968"/>
      <c r="N245" s="968"/>
      <c r="O245" s="969"/>
      <c r="P245" s="376"/>
    </row>
    <row r="246" spans="1:19" ht="13.5" x14ac:dyDescent="0.25">
      <c r="A246" s="169"/>
      <c r="B246" s="342"/>
      <c r="C246" s="323"/>
      <c r="D246" s="384"/>
      <c r="E246" s="342"/>
      <c r="F246" s="323"/>
      <c r="G246" s="384"/>
      <c r="H246" s="342"/>
      <c r="I246" s="323"/>
      <c r="J246" s="384"/>
      <c r="K246" s="354"/>
      <c r="L246" s="322"/>
      <c r="M246" s="324"/>
      <c r="N246" s="325"/>
      <c r="O246" s="355"/>
      <c r="P246" s="376"/>
    </row>
    <row r="247" spans="1:19" ht="13.5" x14ac:dyDescent="0.25">
      <c r="A247" s="90" t="s">
        <v>426</v>
      </c>
      <c r="B247" s="137">
        <v>817</v>
      </c>
      <c r="C247" s="320"/>
      <c r="D247" s="150"/>
      <c r="E247" s="137">
        <v>393</v>
      </c>
      <c r="F247" s="320"/>
      <c r="G247" s="150"/>
      <c r="H247" s="137">
        <v>96</v>
      </c>
      <c r="I247" s="320"/>
      <c r="J247" s="150"/>
      <c r="K247" s="360"/>
      <c r="L247" s="320"/>
      <c r="M247" s="69">
        <f>H247+E247+B247</f>
        <v>1306</v>
      </c>
      <c r="N247" s="320"/>
      <c r="O247" s="351"/>
      <c r="P247" s="376"/>
    </row>
    <row r="248" spans="1:19" ht="13.5" x14ac:dyDescent="0.25">
      <c r="A248" s="169"/>
      <c r="B248" s="342"/>
      <c r="C248" s="323"/>
      <c r="D248" s="384"/>
      <c r="E248" s="342"/>
      <c r="F248" s="323"/>
      <c r="G248" s="384"/>
      <c r="H248" s="342"/>
      <c r="I248" s="323"/>
      <c r="J248" s="384"/>
      <c r="K248" s="354"/>
      <c r="L248" s="326"/>
      <c r="M248" s="324"/>
      <c r="N248" s="326"/>
      <c r="O248" s="355"/>
      <c r="P248" s="376"/>
    </row>
    <row r="249" spans="1:19" ht="13.5" x14ac:dyDescent="0.25">
      <c r="A249" s="187" t="s">
        <v>432</v>
      </c>
      <c r="B249" s="343">
        <v>1238</v>
      </c>
      <c r="C249" s="327"/>
      <c r="D249" s="344"/>
      <c r="E249" s="347"/>
      <c r="F249" s="328"/>
      <c r="G249" s="348"/>
      <c r="H249" s="347"/>
      <c r="I249" s="328"/>
      <c r="J249" s="348"/>
      <c r="K249" s="361"/>
      <c r="L249" s="329"/>
      <c r="M249" s="69">
        <f>B249</f>
        <v>1238</v>
      </c>
      <c r="N249" s="320"/>
      <c r="O249" s="351"/>
      <c r="P249" s="376"/>
    </row>
    <row r="250" spans="1:19" ht="13.5" x14ac:dyDescent="0.25">
      <c r="A250" s="338"/>
      <c r="B250" s="345"/>
      <c r="C250" s="331"/>
      <c r="D250" s="346"/>
      <c r="E250" s="345"/>
      <c r="F250" s="330"/>
      <c r="G250" s="349"/>
      <c r="H250" s="345"/>
      <c r="I250" s="330"/>
      <c r="J250" s="349"/>
      <c r="K250" s="356"/>
      <c r="L250" s="330"/>
      <c r="M250" s="332"/>
      <c r="N250" s="333"/>
      <c r="O250" s="355"/>
      <c r="P250" s="376"/>
    </row>
    <row r="251" spans="1:19" ht="14.25" thickBot="1" x14ac:dyDescent="0.3">
      <c r="A251" s="385" t="s">
        <v>355</v>
      </c>
      <c r="B251" s="959">
        <f>B244+B247+B249</f>
        <v>5824</v>
      </c>
      <c r="C251" s="960"/>
      <c r="D251" s="386"/>
      <c r="E251" s="959">
        <f>E244+E247</f>
        <v>6049</v>
      </c>
      <c r="F251" s="960"/>
      <c r="G251" s="386"/>
      <c r="H251" s="959">
        <f>H244+H247</f>
        <v>3056</v>
      </c>
      <c r="I251" s="960"/>
      <c r="J251" s="386"/>
      <c r="K251" s="961">
        <f>K245+M247+M249</f>
        <v>14957</v>
      </c>
      <c r="L251" s="962"/>
      <c r="M251" s="962"/>
      <c r="N251" s="962"/>
      <c r="O251" s="963"/>
      <c r="P251" s="71"/>
    </row>
    <row r="252" spans="1:19" ht="13.5" x14ac:dyDescent="0.25">
      <c r="A252" s="210"/>
      <c r="B252" s="210"/>
      <c r="C252" s="210"/>
      <c r="D252" s="210"/>
      <c r="E252" s="210"/>
      <c r="F252" s="210"/>
      <c r="G252" s="210"/>
      <c r="H252" s="210"/>
      <c r="I252" s="210"/>
      <c r="J252" s="210"/>
      <c r="K252" s="858"/>
      <c r="L252" s="858"/>
      <c r="M252" s="858"/>
      <c r="N252" s="858"/>
      <c r="O252" s="71"/>
      <c r="P252" s="71"/>
    </row>
    <row r="253" spans="1:19" ht="56.25" x14ac:dyDescent="0.2">
      <c r="A253" s="313" t="s">
        <v>543</v>
      </c>
      <c r="B253" s="859" t="s">
        <v>2</v>
      </c>
      <c r="C253" s="76" t="s">
        <v>318</v>
      </c>
      <c r="D253" s="387" t="s">
        <v>418</v>
      </c>
      <c r="E253" s="388" t="s">
        <v>544</v>
      </c>
      <c r="F253" s="76" t="s">
        <v>348</v>
      </c>
      <c r="G253" s="76" t="s">
        <v>479</v>
      </c>
      <c r="H253" s="387" t="s">
        <v>433</v>
      </c>
      <c r="I253" s="388" t="s">
        <v>545</v>
      </c>
      <c r="J253" s="859" t="s">
        <v>349</v>
      </c>
      <c r="K253" s="76" t="s">
        <v>461</v>
      </c>
      <c r="L253" s="387" t="s">
        <v>460</v>
      </c>
      <c r="M253" s="388" t="s">
        <v>546</v>
      </c>
      <c r="N253" s="76" t="s">
        <v>541</v>
      </c>
      <c r="O253" s="387" t="s">
        <v>480</v>
      </c>
      <c r="P253" s="76" t="s">
        <v>517</v>
      </c>
      <c r="Q253" s="76" t="s">
        <v>547</v>
      </c>
      <c r="R253" s="76" t="s">
        <v>486</v>
      </c>
      <c r="S253" s="375"/>
    </row>
    <row r="254" spans="1:19" ht="13.5" x14ac:dyDescent="0.25">
      <c r="A254" s="90" t="s">
        <v>7</v>
      </c>
      <c r="B254" s="67">
        <v>288</v>
      </c>
      <c r="C254" s="67">
        <v>75</v>
      </c>
      <c r="D254" s="389">
        <v>0</v>
      </c>
      <c r="E254" s="390">
        <f>B254+C254+D254</f>
        <v>363</v>
      </c>
      <c r="F254" s="67">
        <v>1758</v>
      </c>
      <c r="G254" s="67">
        <v>156</v>
      </c>
      <c r="H254" s="389">
        <v>0</v>
      </c>
      <c r="I254" s="390">
        <f>F254+G254+H254</f>
        <v>1914</v>
      </c>
      <c r="J254" s="67">
        <v>154</v>
      </c>
      <c r="K254" s="67">
        <v>0</v>
      </c>
      <c r="L254" s="389">
        <v>0</v>
      </c>
      <c r="M254" s="390">
        <f>J254+K254+L254</f>
        <v>154</v>
      </c>
      <c r="N254" s="336">
        <f t="shared" ref="N254:P255" si="11">B254+F254+J254</f>
        <v>2200</v>
      </c>
      <c r="O254" s="335">
        <f t="shared" si="11"/>
        <v>231</v>
      </c>
      <c r="P254" s="335">
        <f t="shared" si="11"/>
        <v>0</v>
      </c>
      <c r="Q254" s="319">
        <f>N254+O254</f>
        <v>2431</v>
      </c>
      <c r="R254" s="391"/>
      <c r="S254" s="958"/>
    </row>
    <row r="255" spans="1:19" ht="13.5" x14ac:dyDescent="0.25">
      <c r="A255" s="90" t="s">
        <v>8</v>
      </c>
      <c r="B255" s="67">
        <v>833</v>
      </c>
      <c r="C255" s="67">
        <v>9</v>
      </c>
      <c r="D255" s="389">
        <v>0</v>
      </c>
      <c r="E255" s="390">
        <f>B255+C255+D255</f>
        <v>842</v>
      </c>
      <c r="F255" s="67">
        <v>3585</v>
      </c>
      <c r="G255" s="67">
        <v>32</v>
      </c>
      <c r="H255" s="389">
        <v>0</v>
      </c>
      <c r="I255" s="390">
        <f>F255+G255+H255</f>
        <v>3617</v>
      </c>
      <c r="J255" s="67">
        <v>373</v>
      </c>
      <c r="K255" s="67">
        <v>0</v>
      </c>
      <c r="L255" s="389">
        <v>0</v>
      </c>
      <c r="M255" s="390">
        <f>J255+K255+L255</f>
        <v>373</v>
      </c>
      <c r="N255" s="336">
        <f t="shared" si="11"/>
        <v>4791</v>
      </c>
      <c r="O255" s="335">
        <f t="shared" si="11"/>
        <v>41</v>
      </c>
      <c r="P255" s="335">
        <f t="shared" si="11"/>
        <v>0</v>
      </c>
      <c r="Q255" s="319">
        <f>N255+O255</f>
        <v>4832</v>
      </c>
      <c r="R255" s="391"/>
      <c r="S255" s="958"/>
    </row>
    <row r="256" spans="1:19" ht="13.5" x14ac:dyDescent="0.25">
      <c r="A256" s="90" t="s">
        <v>9</v>
      </c>
      <c r="B256" s="67">
        <v>2332</v>
      </c>
      <c r="C256" s="67">
        <v>12</v>
      </c>
      <c r="D256" s="389">
        <v>0</v>
      </c>
      <c r="E256" s="390">
        <f>B256+C256+D256</f>
        <v>2344</v>
      </c>
      <c r="F256" s="83"/>
      <c r="G256" s="83"/>
      <c r="H256" s="83"/>
      <c r="I256" s="320"/>
      <c r="J256" s="67">
        <v>2211</v>
      </c>
      <c r="K256" s="67">
        <v>15</v>
      </c>
      <c r="L256" s="389">
        <v>5</v>
      </c>
      <c r="M256" s="390">
        <f>J256+K256+L256</f>
        <v>2231</v>
      </c>
      <c r="N256" s="336">
        <f>B256+F256+J256</f>
        <v>4543</v>
      </c>
      <c r="O256" s="335">
        <f>C256+G256+K256</f>
        <v>27</v>
      </c>
      <c r="P256" s="335">
        <f>D256+L256</f>
        <v>5</v>
      </c>
      <c r="Q256" s="336">
        <f>N256+O256+P256</f>
        <v>4575</v>
      </c>
      <c r="R256" s="392">
        <v>29</v>
      </c>
      <c r="S256" s="376"/>
    </row>
    <row r="257" spans="1:19" ht="13.5" x14ac:dyDescent="0.25">
      <c r="A257" s="90" t="s">
        <v>265</v>
      </c>
      <c r="B257" s="67">
        <v>14</v>
      </c>
      <c r="C257" s="83"/>
      <c r="D257" s="83"/>
      <c r="E257" s="390">
        <f>B257</f>
        <v>14</v>
      </c>
      <c r="F257" s="83"/>
      <c r="G257" s="83"/>
      <c r="H257" s="83"/>
      <c r="I257" s="320"/>
      <c r="J257" s="67">
        <v>13</v>
      </c>
      <c r="K257" s="320"/>
      <c r="L257" s="320"/>
      <c r="M257" s="390">
        <f>J257</f>
        <v>13</v>
      </c>
      <c r="N257" s="69">
        <f>B257+J257</f>
        <v>27</v>
      </c>
      <c r="O257" s="321"/>
      <c r="P257" s="321"/>
      <c r="Q257" s="69">
        <f>N257</f>
        <v>27</v>
      </c>
      <c r="R257" s="391"/>
      <c r="S257" s="376"/>
    </row>
    <row r="258" spans="1:19" ht="13.5" x14ac:dyDescent="0.25">
      <c r="A258" s="90" t="s">
        <v>10</v>
      </c>
      <c r="B258" s="83"/>
      <c r="C258" s="83"/>
      <c r="D258" s="83"/>
      <c r="E258" s="320"/>
      <c r="F258" s="67">
        <v>214</v>
      </c>
      <c r="G258" s="67">
        <v>0</v>
      </c>
      <c r="H258" s="389">
        <v>2</v>
      </c>
      <c r="I258" s="390">
        <f>F258+G258+H258</f>
        <v>216</v>
      </c>
      <c r="J258" s="83"/>
      <c r="K258" s="83"/>
      <c r="L258" s="83"/>
      <c r="M258" s="320"/>
      <c r="N258" s="69">
        <f>F258</f>
        <v>214</v>
      </c>
      <c r="O258" s="321"/>
      <c r="P258" s="336">
        <f>H258</f>
        <v>2</v>
      </c>
      <c r="Q258" s="69">
        <f>P258+N258</f>
        <v>216</v>
      </c>
      <c r="R258" s="391"/>
      <c r="S258" s="376"/>
    </row>
    <row r="259" spans="1:19" ht="14.25" thickBot="1" x14ac:dyDescent="0.3">
      <c r="A259" s="393" t="s">
        <v>338</v>
      </c>
      <c r="B259" s="250">
        <v>252</v>
      </c>
      <c r="C259" s="394"/>
      <c r="D259" s="394"/>
      <c r="E259" s="395">
        <f>B259</f>
        <v>252</v>
      </c>
      <c r="F259" s="394"/>
      <c r="G259" s="394"/>
      <c r="H259" s="394"/>
      <c r="I259" s="396"/>
      <c r="J259" s="250">
        <v>41</v>
      </c>
      <c r="K259" s="396"/>
      <c r="L259" s="396"/>
      <c r="M259" s="395">
        <f>J259</f>
        <v>41</v>
      </c>
      <c r="N259" s="397">
        <f>J259+B259</f>
        <v>293</v>
      </c>
      <c r="O259" s="398"/>
      <c r="P259" s="398"/>
      <c r="Q259" s="397">
        <f>N259</f>
        <v>293</v>
      </c>
      <c r="R259" s="399"/>
      <c r="S259" s="376"/>
    </row>
    <row r="260" spans="1:19" ht="13.5" x14ac:dyDescent="0.25">
      <c r="A260" s="400" t="s">
        <v>5</v>
      </c>
      <c r="B260" s="401">
        <f>B254+B255+B256+B257+B259</f>
        <v>3719</v>
      </c>
      <c r="C260" s="401">
        <f>C254+C255+C256</f>
        <v>96</v>
      </c>
      <c r="D260" s="401">
        <f>D256+D255+D254</f>
        <v>0</v>
      </c>
      <c r="E260" s="401">
        <f>SUM(E254:E259)</f>
        <v>3815</v>
      </c>
      <c r="F260" s="401">
        <f>F258+F255+F254</f>
        <v>5557</v>
      </c>
      <c r="G260" s="401">
        <f>G258+G255+G254</f>
        <v>188</v>
      </c>
      <c r="H260" s="401">
        <f>H258+H255+H254</f>
        <v>2</v>
      </c>
      <c r="I260" s="401">
        <f>SUM(I254:I259)</f>
        <v>5747</v>
      </c>
      <c r="J260" s="401">
        <f>J259+J257+J256+J255+J254</f>
        <v>2792</v>
      </c>
      <c r="K260" s="401">
        <f t="shared" ref="K260:L260" si="12">K259+K257+K256+K255+K254</f>
        <v>15</v>
      </c>
      <c r="L260" s="401">
        <f t="shared" si="12"/>
        <v>5</v>
      </c>
      <c r="M260" s="401">
        <f>SUM(M254:M259)</f>
        <v>2812</v>
      </c>
      <c r="N260" s="401">
        <f>N259+N258+N257+N256+N255+N254</f>
        <v>12068</v>
      </c>
      <c r="O260" s="401">
        <f>O256+O255+O254</f>
        <v>299</v>
      </c>
      <c r="P260" s="401">
        <f>P254+P255+P256+P258</f>
        <v>7</v>
      </c>
      <c r="Q260" s="401">
        <f>SUM(Q254:Q259)</f>
        <v>12374</v>
      </c>
      <c r="R260" s="402">
        <f>R256</f>
        <v>29</v>
      </c>
      <c r="S260" s="376"/>
    </row>
    <row r="261" spans="1:19" x14ac:dyDescent="0.2">
      <c r="A261" s="403"/>
      <c r="B261" s="946">
        <f>B260+C260</f>
        <v>3815</v>
      </c>
      <c r="C261" s="946"/>
      <c r="D261" s="404"/>
      <c r="E261" s="404"/>
      <c r="F261" s="947">
        <f>F260+G260</f>
        <v>5745</v>
      </c>
      <c r="G261" s="948"/>
      <c r="H261" s="404"/>
      <c r="I261" s="404"/>
      <c r="J261" s="946">
        <f>J260+K260</f>
        <v>2807</v>
      </c>
      <c r="K261" s="946"/>
      <c r="L261" s="404"/>
      <c r="M261" s="404"/>
      <c r="N261" s="949"/>
      <c r="O261" s="949"/>
      <c r="P261" s="949"/>
      <c r="Q261" s="405"/>
      <c r="R261" s="405"/>
      <c r="S261" s="376"/>
    </row>
    <row r="262" spans="1:19" ht="13.5" x14ac:dyDescent="0.25">
      <c r="A262" s="67" t="s">
        <v>426</v>
      </c>
      <c r="B262" s="67">
        <v>767</v>
      </c>
      <c r="C262" s="320"/>
      <c r="D262" s="320"/>
      <c r="E262" s="320"/>
      <c r="F262" s="67">
        <v>383</v>
      </c>
      <c r="G262" s="320"/>
      <c r="H262" s="320"/>
      <c r="I262" s="320"/>
      <c r="J262" s="67">
        <v>105</v>
      </c>
      <c r="K262" s="320"/>
      <c r="L262" s="320"/>
      <c r="M262" s="320"/>
      <c r="N262" s="321"/>
      <c r="O262" s="320"/>
      <c r="P262" s="320"/>
      <c r="Q262" s="69">
        <f>J262+F262+B262</f>
        <v>1255</v>
      </c>
      <c r="R262" s="391"/>
      <c r="S262" s="376"/>
    </row>
    <row r="263" spans="1:19" ht="13.5" x14ac:dyDescent="0.25">
      <c r="A263" s="406" t="s">
        <v>432</v>
      </c>
      <c r="B263" s="407">
        <v>1266</v>
      </c>
      <c r="C263" s="327"/>
      <c r="D263" s="327"/>
      <c r="E263" s="327"/>
      <c r="F263" s="328"/>
      <c r="G263" s="328"/>
      <c r="H263" s="328"/>
      <c r="I263" s="328"/>
      <c r="J263" s="328"/>
      <c r="K263" s="328"/>
      <c r="L263" s="328"/>
      <c r="M263" s="328"/>
      <c r="N263" s="408"/>
      <c r="O263" s="328"/>
      <c r="P263" s="328"/>
      <c r="Q263" s="69">
        <f>B263</f>
        <v>1266</v>
      </c>
      <c r="R263" s="409"/>
      <c r="S263" s="376"/>
    </row>
    <row r="264" spans="1:19" ht="13.5" x14ac:dyDescent="0.25">
      <c r="A264" s="410"/>
      <c r="B264" s="950">
        <f>E260+B262+B263</f>
        <v>5848</v>
      </c>
      <c r="C264" s="950"/>
      <c r="D264" s="950"/>
      <c r="E264" s="950"/>
      <c r="F264" s="951">
        <f>I260+F262</f>
        <v>6130</v>
      </c>
      <c r="G264" s="952"/>
      <c r="H264" s="952"/>
      <c r="I264" s="953"/>
      <c r="J264" s="950">
        <f>M260+J262</f>
        <v>2917</v>
      </c>
      <c r="K264" s="950"/>
      <c r="L264" s="950"/>
      <c r="M264" s="950"/>
      <c r="N264" s="954"/>
      <c r="O264" s="955"/>
      <c r="P264" s="956"/>
      <c r="Q264" s="411">
        <f>Q260+Q262+Q263</f>
        <v>14895</v>
      </c>
      <c r="R264" s="411">
        <f>R260</f>
        <v>29</v>
      </c>
    </row>
    <row r="265" spans="1:19" ht="15" x14ac:dyDescent="0.25">
      <c r="A265" s="941" t="s">
        <v>355</v>
      </c>
      <c r="B265" s="942"/>
      <c r="C265" s="942"/>
      <c r="D265" s="942"/>
      <c r="E265" s="942"/>
      <c r="F265" s="942"/>
      <c r="G265" s="942"/>
      <c r="H265" s="942"/>
      <c r="I265" s="942"/>
      <c r="J265" s="942"/>
      <c r="K265" s="942"/>
      <c r="L265" s="942"/>
      <c r="M265" s="942"/>
      <c r="N265" s="942"/>
      <c r="O265" s="942"/>
      <c r="P265" s="943"/>
      <c r="Q265" s="944">
        <f>Q264+R264</f>
        <v>14924</v>
      </c>
      <c r="R265" s="945"/>
    </row>
    <row r="266" spans="1:19" ht="13.5" x14ac:dyDescent="0.25">
      <c r="A266" s="63"/>
      <c r="B266" s="63"/>
      <c r="C266" s="63"/>
      <c r="D266" s="63"/>
      <c r="E266" s="63"/>
      <c r="F266" s="63"/>
      <c r="G266" s="63"/>
      <c r="H266" s="63"/>
      <c r="I266" s="63"/>
      <c r="J266" s="63"/>
      <c r="K266" s="63"/>
      <c r="L266" s="63"/>
      <c r="M266" s="63"/>
      <c r="N266" s="63"/>
      <c r="O266" s="63"/>
      <c r="P266" s="63"/>
    </row>
    <row r="267" spans="1:19" ht="56.25" x14ac:dyDescent="0.2">
      <c r="A267" s="313" t="s">
        <v>548</v>
      </c>
      <c r="B267" s="859" t="s">
        <v>2</v>
      </c>
      <c r="C267" s="76" t="s">
        <v>318</v>
      </c>
      <c r="D267" s="387" t="s">
        <v>418</v>
      </c>
      <c r="E267" s="388" t="s">
        <v>544</v>
      </c>
      <c r="F267" s="76" t="s">
        <v>348</v>
      </c>
      <c r="G267" s="76" t="s">
        <v>479</v>
      </c>
      <c r="H267" s="387" t="s">
        <v>433</v>
      </c>
      <c r="I267" s="388" t="s">
        <v>545</v>
      </c>
      <c r="J267" s="859" t="s">
        <v>349</v>
      </c>
      <c r="K267" s="76" t="s">
        <v>461</v>
      </c>
      <c r="L267" s="387" t="s">
        <v>460</v>
      </c>
      <c r="M267" s="388" t="s">
        <v>546</v>
      </c>
      <c r="N267" s="76" t="s">
        <v>541</v>
      </c>
      <c r="O267" s="387" t="s">
        <v>480</v>
      </c>
      <c r="P267" s="76" t="s">
        <v>517</v>
      </c>
      <c r="Q267" s="76" t="s">
        <v>547</v>
      </c>
      <c r="R267" s="76" t="s">
        <v>486</v>
      </c>
      <c r="S267" s="939"/>
    </row>
    <row r="268" spans="1:19" ht="13.5" x14ac:dyDescent="0.25">
      <c r="A268" s="90" t="s">
        <v>7</v>
      </c>
      <c r="B268" s="67">
        <v>199</v>
      </c>
      <c r="C268" s="67">
        <v>141</v>
      </c>
      <c r="D268" s="389">
        <v>0</v>
      </c>
      <c r="E268" s="390">
        <f>B268+C268+D268</f>
        <v>340</v>
      </c>
      <c r="F268" s="67">
        <v>1832</v>
      </c>
      <c r="G268" s="67">
        <v>133</v>
      </c>
      <c r="H268" s="389">
        <v>0</v>
      </c>
      <c r="I268" s="390">
        <f>F268+G268+H268</f>
        <v>1965</v>
      </c>
      <c r="J268" s="67">
        <v>150</v>
      </c>
      <c r="K268" s="67">
        <v>0</v>
      </c>
      <c r="L268" s="389">
        <v>0</v>
      </c>
      <c r="M268" s="390">
        <f>J268+K268+L268</f>
        <v>150</v>
      </c>
      <c r="N268" s="336">
        <f t="shared" ref="N268:P269" si="13">B268+F268+J268</f>
        <v>2181</v>
      </c>
      <c r="O268" s="335">
        <f t="shared" si="13"/>
        <v>274</v>
      </c>
      <c r="P268" s="335">
        <f t="shared" si="13"/>
        <v>0</v>
      </c>
      <c r="Q268" s="319">
        <f>N268+O268</f>
        <v>2455</v>
      </c>
      <c r="R268" s="391"/>
      <c r="S268" s="958"/>
    </row>
    <row r="269" spans="1:19" ht="13.5" x14ac:dyDescent="0.25">
      <c r="A269" s="90" t="s">
        <v>8</v>
      </c>
      <c r="B269" s="67">
        <v>846</v>
      </c>
      <c r="C269" s="67">
        <v>15</v>
      </c>
      <c r="D269" s="389">
        <v>0</v>
      </c>
      <c r="E269" s="390">
        <f t="shared" ref="E269:E271" si="14">B269+C269+D269</f>
        <v>861</v>
      </c>
      <c r="F269" s="67">
        <v>3569</v>
      </c>
      <c r="G269" s="67">
        <v>39</v>
      </c>
      <c r="H269" s="389">
        <v>1</v>
      </c>
      <c r="I269" s="390">
        <f>F269+G269+H269</f>
        <v>3609</v>
      </c>
      <c r="J269" s="67">
        <v>381</v>
      </c>
      <c r="K269" s="67">
        <v>0</v>
      </c>
      <c r="L269" s="389">
        <v>0</v>
      </c>
      <c r="M269" s="390">
        <f>J269+K269+L269</f>
        <v>381</v>
      </c>
      <c r="N269" s="336">
        <f t="shared" si="13"/>
        <v>4796</v>
      </c>
      <c r="O269" s="335">
        <f t="shared" si="13"/>
        <v>54</v>
      </c>
      <c r="P269" s="335">
        <f t="shared" si="13"/>
        <v>1</v>
      </c>
      <c r="Q269" s="319">
        <f>N269+O269+P269</f>
        <v>4851</v>
      </c>
      <c r="R269" s="391"/>
      <c r="S269" s="958"/>
    </row>
    <row r="270" spans="1:19" ht="13.5" x14ac:dyDescent="0.25">
      <c r="A270" s="90" t="s">
        <v>9</v>
      </c>
      <c r="B270" s="67">
        <v>2310</v>
      </c>
      <c r="C270" s="67">
        <v>19</v>
      </c>
      <c r="D270" s="389">
        <v>0</v>
      </c>
      <c r="E270" s="390">
        <f t="shared" si="14"/>
        <v>2329</v>
      </c>
      <c r="F270" s="83"/>
      <c r="G270" s="83"/>
      <c r="H270" s="83"/>
      <c r="I270" s="320"/>
      <c r="J270" s="67">
        <v>2188</v>
      </c>
      <c r="K270" s="67">
        <v>13</v>
      </c>
      <c r="L270" s="389">
        <v>4</v>
      </c>
      <c r="M270" s="390">
        <f>J270+K270+L270</f>
        <v>2205</v>
      </c>
      <c r="N270" s="336">
        <f>B270+F270+J270</f>
        <v>4498</v>
      </c>
      <c r="O270" s="335">
        <f>C270+G270+K270</f>
        <v>32</v>
      </c>
      <c r="P270" s="335">
        <f>D270+L270</f>
        <v>4</v>
      </c>
      <c r="Q270" s="474">
        <f>N270+O270+P270</f>
        <v>4534</v>
      </c>
      <c r="R270" s="475">
        <v>27</v>
      </c>
      <c r="S270" s="940"/>
    </row>
    <row r="271" spans="1:19" ht="13.5" x14ac:dyDescent="0.25">
      <c r="A271" s="90" t="s">
        <v>265</v>
      </c>
      <c r="B271" s="67">
        <v>14</v>
      </c>
      <c r="C271" s="83"/>
      <c r="D271" s="83"/>
      <c r="E271" s="390">
        <f t="shared" si="14"/>
        <v>14</v>
      </c>
      <c r="F271" s="83"/>
      <c r="G271" s="83"/>
      <c r="H271" s="83"/>
      <c r="I271" s="320"/>
      <c r="J271" s="67">
        <v>12</v>
      </c>
      <c r="K271" s="320"/>
      <c r="L271" s="320"/>
      <c r="M271" s="390">
        <f>J271</f>
        <v>12</v>
      </c>
      <c r="N271" s="69">
        <f>B271+J271</f>
        <v>26</v>
      </c>
      <c r="O271" s="321"/>
      <c r="P271" s="321"/>
      <c r="Q271" s="69">
        <f>N271</f>
        <v>26</v>
      </c>
      <c r="R271" s="391"/>
      <c r="S271" s="376"/>
    </row>
    <row r="272" spans="1:19" ht="13.5" x14ac:dyDescent="0.25">
      <c r="A272" s="90" t="s">
        <v>10</v>
      </c>
      <c r="B272" s="83"/>
      <c r="C272" s="83"/>
      <c r="D272" s="83"/>
      <c r="E272" s="320"/>
      <c r="F272" s="67">
        <v>237</v>
      </c>
      <c r="G272" s="67">
        <v>0</v>
      </c>
      <c r="H272" s="389">
        <v>1</v>
      </c>
      <c r="I272" s="390">
        <f>F272+G272+H272</f>
        <v>238</v>
      </c>
      <c r="J272" s="83"/>
      <c r="K272" s="83"/>
      <c r="L272" s="83"/>
      <c r="M272" s="320"/>
      <c r="N272" s="69">
        <f>F272</f>
        <v>237</v>
      </c>
      <c r="O272" s="321"/>
      <c r="P272" s="336">
        <f>H272</f>
        <v>1</v>
      </c>
      <c r="Q272" s="69">
        <f>P272+N272</f>
        <v>238</v>
      </c>
      <c r="R272" s="391"/>
      <c r="S272" s="376"/>
    </row>
    <row r="273" spans="1:19" ht="14.25" thickBot="1" x14ac:dyDescent="0.3">
      <c r="A273" s="393" t="s">
        <v>338</v>
      </c>
      <c r="B273" s="250">
        <v>271</v>
      </c>
      <c r="C273" s="394"/>
      <c r="D273" s="394"/>
      <c r="E273" s="395">
        <v>271</v>
      </c>
      <c r="F273" s="394"/>
      <c r="G273" s="394"/>
      <c r="H273" s="394"/>
      <c r="I273" s="396"/>
      <c r="J273" s="250">
        <v>48</v>
      </c>
      <c r="K273" s="396"/>
      <c r="L273" s="396"/>
      <c r="M273" s="395">
        <f>J273</f>
        <v>48</v>
      </c>
      <c r="N273" s="397">
        <f>J273+B273</f>
        <v>319</v>
      </c>
      <c r="O273" s="398"/>
      <c r="P273" s="398"/>
      <c r="Q273" s="397">
        <f>N273</f>
        <v>319</v>
      </c>
      <c r="R273" s="399"/>
      <c r="S273" s="376"/>
    </row>
    <row r="274" spans="1:19" ht="13.5" x14ac:dyDescent="0.25">
      <c r="A274" s="400" t="s">
        <v>5</v>
      </c>
      <c r="B274" s="401">
        <f>B268+B269+B270+B271+B273</f>
        <v>3640</v>
      </c>
      <c r="C274" s="401">
        <f>C268+C269+C270</f>
        <v>175</v>
      </c>
      <c r="D274" s="401">
        <f>D270+D269+D268</f>
        <v>0</v>
      </c>
      <c r="E274" s="401">
        <f>SUM(E268:E273)</f>
        <v>3815</v>
      </c>
      <c r="F274" s="401">
        <f>F272+F269+F268</f>
        <v>5638</v>
      </c>
      <c r="G274" s="401">
        <f>G272+G269+G268</f>
        <v>172</v>
      </c>
      <c r="H274" s="401">
        <f>H272+H269+H268</f>
        <v>2</v>
      </c>
      <c r="I274" s="401">
        <f>SUM(I268:I273)</f>
        <v>5812</v>
      </c>
      <c r="J274" s="401">
        <f>J273+J271+J270+J269+J268</f>
        <v>2779</v>
      </c>
      <c r="K274" s="401">
        <f t="shared" ref="K274:L274" si="15">K273+K271+K270+K269+K268</f>
        <v>13</v>
      </c>
      <c r="L274" s="401">
        <f t="shared" si="15"/>
        <v>4</v>
      </c>
      <c r="M274" s="401">
        <f>SUM(M268:M273)</f>
        <v>2796</v>
      </c>
      <c r="N274" s="401">
        <f>N273+N272+N271+N270+N269+N268</f>
        <v>12057</v>
      </c>
      <c r="O274" s="401">
        <f>O270+O269+O268</f>
        <v>360</v>
      </c>
      <c r="P274" s="401">
        <f>P268+P269+P270+P272</f>
        <v>6</v>
      </c>
      <c r="Q274" s="401">
        <f>SUM(Q268:Q273)</f>
        <v>12423</v>
      </c>
      <c r="R274" s="402">
        <f>R270</f>
        <v>27</v>
      </c>
      <c r="S274" s="376"/>
    </row>
    <row r="275" spans="1:19" x14ac:dyDescent="0.2">
      <c r="A275" s="403"/>
      <c r="B275" s="946">
        <f>B274+C274</f>
        <v>3815</v>
      </c>
      <c r="C275" s="946"/>
      <c r="D275" s="404"/>
      <c r="E275" s="404"/>
      <c r="F275" s="947">
        <f>F274+G274</f>
        <v>5810</v>
      </c>
      <c r="G275" s="948"/>
      <c r="H275" s="404"/>
      <c r="I275" s="404"/>
      <c r="J275" s="946">
        <f>J274+K274</f>
        <v>2792</v>
      </c>
      <c r="K275" s="946"/>
      <c r="L275" s="404"/>
      <c r="M275" s="404"/>
      <c r="N275" s="949"/>
      <c r="O275" s="949"/>
      <c r="P275" s="949"/>
      <c r="Q275" s="405"/>
      <c r="R275" s="405"/>
      <c r="S275" s="376"/>
    </row>
    <row r="276" spans="1:19" ht="13.5" x14ac:dyDescent="0.25">
      <c r="A276" s="67" t="s">
        <v>426</v>
      </c>
      <c r="B276" s="67">
        <v>677</v>
      </c>
      <c r="C276" s="320"/>
      <c r="D276" s="320"/>
      <c r="E276" s="320"/>
      <c r="F276" s="67">
        <v>341</v>
      </c>
      <c r="G276" s="320"/>
      <c r="H276" s="320"/>
      <c r="I276" s="320"/>
      <c r="J276" s="67">
        <v>87</v>
      </c>
      <c r="K276" s="320"/>
      <c r="L276" s="320"/>
      <c r="M276" s="320"/>
      <c r="N276" s="321"/>
      <c r="O276" s="320"/>
      <c r="P276" s="320"/>
      <c r="Q276" s="69">
        <f>J276+F276+B276</f>
        <v>1105</v>
      </c>
      <c r="R276" s="391"/>
      <c r="S276" s="376"/>
    </row>
    <row r="277" spans="1:19" ht="13.5" x14ac:dyDescent="0.25">
      <c r="A277" s="406" t="s">
        <v>432</v>
      </c>
      <c r="B277" s="407">
        <v>1288</v>
      </c>
      <c r="C277" s="327"/>
      <c r="D277" s="327"/>
      <c r="E277" s="327"/>
      <c r="F277" s="328"/>
      <c r="G277" s="328"/>
      <c r="H277" s="328"/>
      <c r="I277" s="328"/>
      <c r="J277" s="328"/>
      <c r="K277" s="328"/>
      <c r="L277" s="328"/>
      <c r="M277" s="328"/>
      <c r="N277" s="408"/>
      <c r="O277" s="328"/>
      <c r="P277" s="328"/>
      <c r="Q277" s="69">
        <f>B277</f>
        <v>1288</v>
      </c>
      <c r="R277" s="409"/>
      <c r="S277" s="376"/>
    </row>
    <row r="278" spans="1:19" ht="13.5" x14ac:dyDescent="0.25">
      <c r="A278" s="410"/>
      <c r="B278" s="950">
        <f>E274+B276+B277</f>
        <v>5780</v>
      </c>
      <c r="C278" s="950"/>
      <c r="D278" s="950"/>
      <c r="E278" s="950"/>
      <c r="F278" s="951">
        <f>I274+F276</f>
        <v>6153</v>
      </c>
      <c r="G278" s="952"/>
      <c r="H278" s="952"/>
      <c r="I278" s="953"/>
      <c r="J278" s="950">
        <f>M274+J276</f>
        <v>2883</v>
      </c>
      <c r="K278" s="950"/>
      <c r="L278" s="950"/>
      <c r="M278" s="950"/>
      <c r="N278" s="954"/>
      <c r="O278" s="955"/>
      <c r="P278" s="956"/>
      <c r="Q278" s="411">
        <f>Q274+Q276+Q277</f>
        <v>14816</v>
      </c>
      <c r="R278" s="411">
        <f>R274</f>
        <v>27</v>
      </c>
    </row>
    <row r="279" spans="1:19" ht="15" x14ac:dyDescent="0.25">
      <c r="A279" s="941" t="s">
        <v>355</v>
      </c>
      <c r="B279" s="942"/>
      <c r="C279" s="942"/>
      <c r="D279" s="942"/>
      <c r="E279" s="942"/>
      <c r="F279" s="942"/>
      <c r="G279" s="942"/>
      <c r="H279" s="942"/>
      <c r="I279" s="942"/>
      <c r="J279" s="942"/>
      <c r="K279" s="942"/>
      <c r="L279" s="942"/>
      <c r="M279" s="942"/>
      <c r="N279" s="942"/>
      <c r="O279" s="942"/>
      <c r="P279" s="943"/>
      <c r="Q279" s="944">
        <f>Q278+R278</f>
        <v>14843</v>
      </c>
      <c r="R279" s="945"/>
    </row>
    <row r="280" spans="1:19" ht="13.5" x14ac:dyDescent="0.25">
      <c r="A280" s="71" t="s">
        <v>301</v>
      </c>
      <c r="B280" s="63"/>
      <c r="C280" s="63"/>
      <c r="D280" s="63"/>
      <c r="E280" s="71" t="s">
        <v>681</v>
      </c>
      <c r="G280" s="63"/>
      <c r="H280" s="63"/>
      <c r="I280" s="63"/>
      <c r="J280" s="63"/>
      <c r="K280" s="63"/>
      <c r="L280" s="63"/>
      <c r="M280" s="684" t="s">
        <v>462</v>
      </c>
      <c r="N280" s="63"/>
      <c r="O280" s="63"/>
      <c r="P280" s="63"/>
    </row>
    <row r="281" spans="1:19" ht="13.5" x14ac:dyDescent="0.25">
      <c r="A281" s="71" t="s">
        <v>680</v>
      </c>
      <c r="B281" s="63"/>
      <c r="C281" s="63"/>
      <c r="D281" s="63"/>
      <c r="E281" s="71" t="s">
        <v>682</v>
      </c>
      <c r="F281" s="63"/>
      <c r="G281" s="63"/>
      <c r="H281" s="63"/>
      <c r="I281" s="63"/>
      <c r="J281" s="63"/>
      <c r="K281" s="63"/>
      <c r="L281" s="63"/>
      <c r="M281" s="63"/>
      <c r="N281" s="63"/>
      <c r="O281" s="63"/>
      <c r="P281" s="63"/>
    </row>
    <row r="282" spans="1:19" ht="13.5" x14ac:dyDescent="0.25">
      <c r="B282" s="63"/>
      <c r="C282" s="63"/>
      <c r="D282" s="63"/>
      <c r="E282" s="63"/>
      <c r="F282" s="63"/>
      <c r="G282" s="63"/>
      <c r="H282" s="63"/>
      <c r="I282" s="63"/>
      <c r="J282" s="63"/>
      <c r="K282" s="63"/>
      <c r="L282" s="63"/>
      <c r="M282" s="63"/>
      <c r="N282" s="63"/>
      <c r="O282" s="63"/>
      <c r="P282" s="63"/>
    </row>
    <row r="283" spans="1:19" ht="56.25" x14ac:dyDescent="0.2">
      <c r="A283" s="313" t="s">
        <v>707</v>
      </c>
      <c r="B283" s="859" t="s">
        <v>2</v>
      </c>
      <c r="C283" s="76" t="s">
        <v>318</v>
      </c>
      <c r="D283" s="387" t="s">
        <v>418</v>
      </c>
      <c r="E283" s="388" t="s">
        <v>544</v>
      </c>
      <c r="F283" s="76" t="s">
        <v>348</v>
      </c>
      <c r="G283" s="76" t="s">
        <v>479</v>
      </c>
      <c r="H283" s="387" t="s">
        <v>433</v>
      </c>
      <c r="I283" s="388" t="s">
        <v>545</v>
      </c>
      <c r="J283" s="859" t="s">
        <v>349</v>
      </c>
      <c r="K283" s="76" t="s">
        <v>461</v>
      </c>
      <c r="L283" s="387" t="s">
        <v>460</v>
      </c>
      <c r="M283" s="388" t="s">
        <v>546</v>
      </c>
      <c r="N283" s="76" t="s">
        <v>541</v>
      </c>
      <c r="O283" s="387" t="s">
        <v>480</v>
      </c>
      <c r="P283" s="76" t="s">
        <v>517</v>
      </c>
      <c r="Q283" s="76" t="s">
        <v>547</v>
      </c>
      <c r="R283" s="76" t="s">
        <v>486</v>
      </c>
      <c r="S283" s="375"/>
    </row>
    <row r="284" spans="1:19" ht="13.5" x14ac:dyDescent="0.25">
      <c r="A284" s="90" t="s">
        <v>7</v>
      </c>
      <c r="B284" s="67">
        <v>203</v>
      </c>
      <c r="C284" s="67">
        <v>163</v>
      </c>
      <c r="D284" s="389">
        <v>0</v>
      </c>
      <c r="E284" s="390">
        <f>B284+C284+D284</f>
        <v>366</v>
      </c>
      <c r="F284" s="67">
        <v>1903</v>
      </c>
      <c r="G284" s="67">
        <v>120</v>
      </c>
      <c r="H284" s="389">
        <v>0</v>
      </c>
      <c r="I284" s="390">
        <f>F284+G284+H284</f>
        <v>2023</v>
      </c>
      <c r="J284" s="67">
        <v>170</v>
      </c>
      <c r="K284" s="67">
        <v>0</v>
      </c>
      <c r="L284" s="389">
        <v>0</v>
      </c>
      <c r="M284" s="390">
        <f>J284+K284+L284</f>
        <v>170</v>
      </c>
      <c r="N284" s="336">
        <f t="shared" ref="N284:P285" si="16">B284+F284+J284</f>
        <v>2276</v>
      </c>
      <c r="O284" s="335">
        <f t="shared" si="16"/>
        <v>283</v>
      </c>
      <c r="P284" s="335">
        <f t="shared" si="16"/>
        <v>0</v>
      </c>
      <c r="Q284" s="319">
        <f>N284+O284</f>
        <v>2559</v>
      </c>
      <c r="R284" s="391"/>
      <c r="S284" s="957"/>
    </row>
    <row r="285" spans="1:19" ht="13.5" x14ac:dyDescent="0.25">
      <c r="A285" s="90" t="s">
        <v>8</v>
      </c>
      <c r="B285" s="67">
        <v>834</v>
      </c>
      <c r="C285" s="67">
        <v>15</v>
      </c>
      <c r="D285" s="389">
        <v>0</v>
      </c>
      <c r="E285" s="390">
        <f t="shared" ref="E285:E287" si="17">B285+C285+D285</f>
        <v>849</v>
      </c>
      <c r="F285" s="67">
        <v>3607</v>
      </c>
      <c r="G285" s="67">
        <v>14</v>
      </c>
      <c r="H285" s="389">
        <v>0</v>
      </c>
      <c r="I285" s="390">
        <f>F285+G285+H285</f>
        <v>3621</v>
      </c>
      <c r="J285" s="67">
        <v>390</v>
      </c>
      <c r="K285" s="67">
        <v>0</v>
      </c>
      <c r="L285" s="389">
        <v>0</v>
      </c>
      <c r="M285" s="390">
        <f>J285+K285+L285</f>
        <v>390</v>
      </c>
      <c r="N285" s="336">
        <f t="shared" si="16"/>
        <v>4831</v>
      </c>
      <c r="O285" s="335">
        <f t="shared" si="16"/>
        <v>29</v>
      </c>
      <c r="P285" s="335">
        <f t="shared" si="16"/>
        <v>0</v>
      </c>
      <c r="Q285" s="319">
        <f>N285+O285+P285</f>
        <v>4860</v>
      </c>
      <c r="R285" s="391"/>
      <c r="S285" s="957"/>
    </row>
    <row r="286" spans="1:19" ht="13.5" x14ac:dyDescent="0.25">
      <c r="A286" s="90" t="s">
        <v>9</v>
      </c>
      <c r="B286" s="67">
        <v>2313</v>
      </c>
      <c r="C286" s="67">
        <v>18</v>
      </c>
      <c r="D286" s="389">
        <v>2</v>
      </c>
      <c r="E286" s="390">
        <f t="shared" si="17"/>
        <v>2333</v>
      </c>
      <c r="F286" s="83"/>
      <c r="G286" s="83"/>
      <c r="H286" s="83"/>
      <c r="I286" s="320"/>
      <c r="J286" s="67">
        <v>2098</v>
      </c>
      <c r="K286" s="67">
        <v>17</v>
      </c>
      <c r="L286" s="389">
        <v>1</v>
      </c>
      <c r="M286" s="390">
        <f>J286+K286+L286</f>
        <v>2116</v>
      </c>
      <c r="N286" s="336">
        <f>B286+F286+J286</f>
        <v>4411</v>
      </c>
      <c r="O286" s="335">
        <f>C286+G286+K286</f>
        <v>35</v>
      </c>
      <c r="P286" s="335">
        <f>D286+L286</f>
        <v>3</v>
      </c>
      <c r="Q286" s="474">
        <f>N286+O286+P286</f>
        <v>4449</v>
      </c>
      <c r="R286" s="475">
        <v>21</v>
      </c>
      <c r="S286" s="935"/>
    </row>
    <row r="287" spans="1:19" ht="13.5" x14ac:dyDescent="0.25">
      <c r="A287" s="90" t="s">
        <v>265</v>
      </c>
      <c r="B287" s="67">
        <v>17</v>
      </c>
      <c r="C287" s="83"/>
      <c r="D287" s="83"/>
      <c r="E287" s="390">
        <f t="shared" si="17"/>
        <v>17</v>
      </c>
      <c r="F287" s="83"/>
      <c r="G287" s="83"/>
      <c r="H287" s="83"/>
      <c r="I287" s="320"/>
      <c r="J287" s="67">
        <v>8</v>
      </c>
      <c r="K287" s="320"/>
      <c r="L287" s="320"/>
      <c r="M287" s="390">
        <f>J287</f>
        <v>8</v>
      </c>
      <c r="N287" s="69">
        <f>B287+J287</f>
        <v>25</v>
      </c>
      <c r="O287" s="321"/>
      <c r="P287" s="321"/>
      <c r="Q287" s="69">
        <f>N287</f>
        <v>25</v>
      </c>
      <c r="R287" s="391"/>
      <c r="S287" s="934"/>
    </row>
    <row r="288" spans="1:19" ht="13.5" x14ac:dyDescent="0.25">
      <c r="A288" s="90" t="s">
        <v>10</v>
      </c>
      <c r="B288" s="83"/>
      <c r="C288" s="83"/>
      <c r="D288" s="83"/>
      <c r="E288" s="320"/>
      <c r="F288" s="67">
        <v>263</v>
      </c>
      <c r="G288" s="67">
        <v>0</v>
      </c>
      <c r="H288" s="389">
        <v>2</v>
      </c>
      <c r="I288" s="390">
        <f>F288+G288+H288</f>
        <v>265</v>
      </c>
      <c r="J288" s="83"/>
      <c r="K288" s="83"/>
      <c r="L288" s="83"/>
      <c r="M288" s="320"/>
      <c r="N288" s="69">
        <f>F288</f>
        <v>263</v>
      </c>
      <c r="O288" s="321"/>
      <c r="P288" s="336">
        <f>H288</f>
        <v>2</v>
      </c>
      <c r="Q288" s="69">
        <f>P288+N288</f>
        <v>265</v>
      </c>
      <c r="R288" s="391"/>
      <c r="S288" s="934"/>
    </row>
    <row r="289" spans="1:19" ht="14.25" thickBot="1" x14ac:dyDescent="0.3">
      <c r="A289" s="393" t="s">
        <v>338</v>
      </c>
      <c r="B289" s="250">
        <v>269</v>
      </c>
      <c r="C289" s="394"/>
      <c r="D289" s="394"/>
      <c r="E289" s="395">
        <f>B289</f>
        <v>269</v>
      </c>
      <c r="F289" s="394"/>
      <c r="G289" s="394"/>
      <c r="H289" s="394"/>
      <c r="I289" s="396"/>
      <c r="J289" s="250">
        <v>51</v>
      </c>
      <c r="K289" s="396"/>
      <c r="L289" s="396"/>
      <c r="M289" s="395">
        <f>J289</f>
        <v>51</v>
      </c>
      <c r="N289" s="397">
        <f>J289+B289</f>
        <v>320</v>
      </c>
      <c r="O289" s="398"/>
      <c r="P289" s="398"/>
      <c r="Q289" s="69">
        <f>N289</f>
        <v>320</v>
      </c>
      <c r="R289" s="391"/>
      <c r="S289" s="934"/>
    </row>
    <row r="290" spans="1:19" ht="13.5" x14ac:dyDescent="0.25">
      <c r="A290" s="400" t="s">
        <v>5</v>
      </c>
      <c r="B290" s="401">
        <f>B284+B285+B286+B287+B289</f>
        <v>3636</v>
      </c>
      <c r="C290" s="401">
        <f>C284+C285+C286</f>
        <v>196</v>
      </c>
      <c r="D290" s="401">
        <f>D286+D285+D284</f>
        <v>2</v>
      </c>
      <c r="E290" s="401">
        <f>SUM(E284:E289)</f>
        <v>3834</v>
      </c>
      <c r="F290" s="401">
        <f>F288+F285+F284</f>
        <v>5773</v>
      </c>
      <c r="G290" s="401">
        <f>G288+G285+G284</f>
        <v>134</v>
      </c>
      <c r="H290" s="401">
        <f>H288+H285+H284</f>
        <v>2</v>
      </c>
      <c r="I290" s="401">
        <f>SUM(I284:I289)</f>
        <v>5909</v>
      </c>
      <c r="J290" s="401">
        <f>J289+J287+J286+J285+J284</f>
        <v>2717</v>
      </c>
      <c r="K290" s="401">
        <f t="shared" ref="K290:L290" si="18">K289+K287+K286+K285+K284</f>
        <v>17</v>
      </c>
      <c r="L290" s="401">
        <f t="shared" si="18"/>
        <v>1</v>
      </c>
      <c r="M290" s="401">
        <f>SUM(M284:M289)</f>
        <v>2735</v>
      </c>
      <c r="N290" s="401">
        <f>N289+N288+N287+N286+N285+N284</f>
        <v>12126</v>
      </c>
      <c r="O290" s="401">
        <f>O286+O285+O284</f>
        <v>347</v>
      </c>
      <c r="P290" s="401">
        <f>P284+P285+P286+P288</f>
        <v>5</v>
      </c>
      <c r="Q290" s="936">
        <f>SUM(Q284:Q289)</f>
        <v>12478</v>
      </c>
      <c r="R290" s="937">
        <f>R286</f>
        <v>21</v>
      </c>
      <c r="S290" s="934"/>
    </row>
    <row r="291" spans="1:19" x14ac:dyDescent="0.2">
      <c r="A291" s="403"/>
      <c r="B291" s="946">
        <f>B290+C290</f>
        <v>3832</v>
      </c>
      <c r="C291" s="946"/>
      <c r="D291" s="404"/>
      <c r="E291" s="404"/>
      <c r="F291" s="947">
        <f>F290+G290</f>
        <v>5907</v>
      </c>
      <c r="G291" s="948"/>
      <c r="H291" s="404"/>
      <c r="I291" s="404"/>
      <c r="J291" s="946">
        <f>J290+K290</f>
        <v>2734</v>
      </c>
      <c r="K291" s="946"/>
      <c r="L291" s="404"/>
      <c r="M291" s="404"/>
      <c r="N291" s="949"/>
      <c r="O291" s="949"/>
      <c r="P291" s="949"/>
      <c r="Q291" s="405"/>
      <c r="R291" s="405"/>
      <c r="S291" s="934"/>
    </row>
    <row r="292" spans="1:19" ht="13.5" x14ac:dyDescent="0.25">
      <c r="A292" s="67" t="s">
        <v>426</v>
      </c>
      <c r="B292" s="67">
        <v>610</v>
      </c>
      <c r="C292" s="320"/>
      <c r="D292" s="320"/>
      <c r="E292" s="320"/>
      <c r="F292" s="67">
        <v>297</v>
      </c>
      <c r="G292" s="320"/>
      <c r="H292" s="320"/>
      <c r="I292" s="320"/>
      <c r="J292" s="67">
        <v>73</v>
      </c>
      <c r="K292" s="320"/>
      <c r="L292" s="320"/>
      <c r="M292" s="320"/>
      <c r="N292" s="321"/>
      <c r="O292" s="320"/>
      <c r="P292" s="320"/>
      <c r="Q292" s="69">
        <f>J292+F292+B292</f>
        <v>980</v>
      </c>
      <c r="R292" s="391"/>
      <c r="S292" s="934"/>
    </row>
    <row r="293" spans="1:19" ht="13.5" x14ac:dyDescent="0.25">
      <c r="A293" s="406" t="s">
        <v>432</v>
      </c>
      <c r="B293" s="407">
        <v>1279</v>
      </c>
      <c r="C293" s="327"/>
      <c r="D293" s="327"/>
      <c r="E293" s="327"/>
      <c r="F293" s="328"/>
      <c r="G293" s="328"/>
      <c r="H293" s="328"/>
      <c r="I293" s="328"/>
      <c r="J293" s="328"/>
      <c r="K293" s="328"/>
      <c r="L293" s="328"/>
      <c r="M293" s="328"/>
      <c r="N293" s="408"/>
      <c r="O293" s="328"/>
      <c r="P293" s="328"/>
      <c r="Q293" s="69">
        <f>B293</f>
        <v>1279</v>
      </c>
      <c r="R293" s="409"/>
      <c r="S293" s="376"/>
    </row>
    <row r="294" spans="1:19" ht="13.5" x14ac:dyDescent="0.25">
      <c r="A294" s="410"/>
      <c r="B294" s="950">
        <f>E290+B292+B293</f>
        <v>5723</v>
      </c>
      <c r="C294" s="950"/>
      <c r="D294" s="950"/>
      <c r="E294" s="950"/>
      <c r="F294" s="951">
        <f>I290+F292</f>
        <v>6206</v>
      </c>
      <c r="G294" s="952"/>
      <c r="H294" s="952"/>
      <c r="I294" s="953"/>
      <c r="J294" s="950">
        <f>M290+J292</f>
        <v>2808</v>
      </c>
      <c r="K294" s="950"/>
      <c r="L294" s="950"/>
      <c r="M294" s="950"/>
      <c r="N294" s="954"/>
      <c r="O294" s="955"/>
      <c r="P294" s="956"/>
      <c r="Q294" s="938">
        <f>Q290+Q292+Q293</f>
        <v>14737</v>
      </c>
      <c r="R294" s="938">
        <f>R290</f>
        <v>21</v>
      </c>
    </row>
    <row r="295" spans="1:19" ht="15" x14ac:dyDescent="0.25">
      <c r="A295" s="941" t="s">
        <v>355</v>
      </c>
      <c r="B295" s="942"/>
      <c r="C295" s="942"/>
      <c r="D295" s="942"/>
      <c r="E295" s="942"/>
      <c r="F295" s="942"/>
      <c r="G295" s="942"/>
      <c r="H295" s="942"/>
      <c r="I295" s="942"/>
      <c r="J295" s="942"/>
      <c r="K295" s="942"/>
      <c r="L295" s="942"/>
      <c r="M295" s="942"/>
      <c r="N295" s="942"/>
      <c r="O295" s="942"/>
      <c r="P295" s="943"/>
      <c r="Q295" s="944">
        <f>Q294+R294</f>
        <v>14758</v>
      </c>
      <c r="R295" s="945"/>
    </row>
    <row r="296" spans="1:19" ht="13.5" x14ac:dyDescent="0.25">
      <c r="A296" s="71"/>
      <c r="B296" s="63"/>
      <c r="C296" s="63"/>
      <c r="D296" s="63"/>
      <c r="E296" s="63"/>
      <c r="F296" s="684"/>
      <c r="G296" s="63"/>
      <c r="H296" s="63"/>
      <c r="I296" s="63"/>
      <c r="J296" s="63"/>
      <c r="K296" s="63"/>
      <c r="L296" s="63"/>
      <c r="M296" s="63"/>
      <c r="N296" s="63"/>
      <c r="O296" s="63"/>
      <c r="P296" s="63"/>
    </row>
    <row r="297" spans="1:19" ht="56.25" x14ac:dyDescent="0.2">
      <c r="A297" s="313" t="s">
        <v>728</v>
      </c>
      <c r="B297" s="859" t="s">
        <v>2</v>
      </c>
      <c r="C297" s="76" t="s">
        <v>318</v>
      </c>
      <c r="D297" s="387" t="s">
        <v>418</v>
      </c>
      <c r="E297" s="388" t="s">
        <v>544</v>
      </c>
      <c r="F297" s="76" t="s">
        <v>348</v>
      </c>
      <c r="G297" s="76" t="s">
        <v>479</v>
      </c>
      <c r="H297" s="387" t="s">
        <v>433</v>
      </c>
      <c r="I297" s="388" t="s">
        <v>545</v>
      </c>
      <c r="J297" s="859" t="s">
        <v>349</v>
      </c>
      <c r="K297" s="76" t="s">
        <v>461</v>
      </c>
      <c r="L297" s="387" t="s">
        <v>460</v>
      </c>
      <c r="M297" s="388" t="s">
        <v>546</v>
      </c>
      <c r="N297" s="76" t="s">
        <v>541</v>
      </c>
      <c r="O297" s="387" t="s">
        <v>480</v>
      </c>
      <c r="P297" s="76" t="s">
        <v>517</v>
      </c>
      <c r="Q297" s="76" t="s">
        <v>547</v>
      </c>
      <c r="R297" s="76" t="s">
        <v>486</v>
      </c>
    </row>
    <row r="298" spans="1:19" ht="13.5" x14ac:dyDescent="0.25">
      <c r="A298" s="90" t="s">
        <v>7</v>
      </c>
      <c r="B298" s="67">
        <v>213</v>
      </c>
      <c r="C298" s="67">
        <v>206</v>
      </c>
      <c r="D298" s="389">
        <v>0</v>
      </c>
      <c r="E298" s="390">
        <f>B298+C298+D298</f>
        <v>419</v>
      </c>
      <c r="F298" s="67">
        <v>1831</v>
      </c>
      <c r="G298" s="67">
        <v>194</v>
      </c>
      <c r="H298" s="389">
        <v>0</v>
      </c>
      <c r="I298" s="390">
        <f>F298+G298+H298</f>
        <v>2025</v>
      </c>
      <c r="J298" s="67">
        <v>193</v>
      </c>
      <c r="K298" s="67">
        <v>0</v>
      </c>
      <c r="L298" s="389">
        <v>0</v>
      </c>
      <c r="M298" s="390">
        <f>J298+K298+L298</f>
        <v>193</v>
      </c>
      <c r="N298" s="336">
        <f t="shared" ref="N298:P299" si="19">B298+F298+J298</f>
        <v>2237</v>
      </c>
      <c r="O298" s="335">
        <f t="shared" si="19"/>
        <v>400</v>
      </c>
      <c r="P298" s="335">
        <f t="shared" si="19"/>
        <v>0</v>
      </c>
      <c r="Q298" s="319">
        <f>N298+O298</f>
        <v>2637</v>
      </c>
      <c r="R298" s="391"/>
    </row>
    <row r="299" spans="1:19" ht="13.5" x14ac:dyDescent="0.25">
      <c r="A299" s="90" t="s">
        <v>8</v>
      </c>
      <c r="B299" s="67">
        <v>843</v>
      </c>
      <c r="C299" s="67">
        <v>30</v>
      </c>
      <c r="D299" s="389">
        <v>0</v>
      </c>
      <c r="E299" s="390">
        <f t="shared" ref="E299:E301" si="20">B299+C299+D299</f>
        <v>873</v>
      </c>
      <c r="F299" s="67">
        <v>3610</v>
      </c>
      <c r="G299" s="67">
        <v>84</v>
      </c>
      <c r="H299" s="389">
        <v>0</v>
      </c>
      <c r="I299" s="390">
        <f>F299+G299+H299</f>
        <v>3694</v>
      </c>
      <c r="J299" s="67">
        <v>383</v>
      </c>
      <c r="K299" s="67">
        <v>0</v>
      </c>
      <c r="L299" s="389">
        <v>0</v>
      </c>
      <c r="M299" s="390">
        <f>J299+K299+L299</f>
        <v>383</v>
      </c>
      <c r="N299" s="336">
        <f t="shared" si="19"/>
        <v>4836</v>
      </c>
      <c r="O299" s="335">
        <f t="shared" si="19"/>
        <v>114</v>
      </c>
      <c r="P299" s="335">
        <f t="shared" si="19"/>
        <v>0</v>
      </c>
      <c r="Q299" s="319">
        <f>N299+O299+P299</f>
        <v>4950</v>
      </c>
      <c r="R299" s="391"/>
    </row>
    <row r="300" spans="1:19" ht="13.5" x14ac:dyDescent="0.25">
      <c r="A300" s="90" t="s">
        <v>9</v>
      </c>
      <c r="B300" s="67">
        <v>2246</v>
      </c>
      <c r="C300" s="67">
        <v>25</v>
      </c>
      <c r="D300" s="389">
        <v>0</v>
      </c>
      <c r="E300" s="390">
        <f t="shared" si="20"/>
        <v>2271</v>
      </c>
      <c r="F300" s="83"/>
      <c r="G300" s="83"/>
      <c r="H300" s="83"/>
      <c r="I300" s="320"/>
      <c r="J300" s="67">
        <v>2162</v>
      </c>
      <c r="K300" s="67">
        <v>78</v>
      </c>
      <c r="L300" s="389">
        <v>1</v>
      </c>
      <c r="M300" s="390">
        <f>J300+K300+L300</f>
        <v>2241</v>
      </c>
      <c r="N300" s="336">
        <f>B300+F300+J300</f>
        <v>4408</v>
      </c>
      <c r="O300" s="335">
        <f>C300+G300+K300</f>
        <v>103</v>
      </c>
      <c r="P300" s="335">
        <f>D300+L300</f>
        <v>1</v>
      </c>
      <c r="Q300" s="474">
        <f>N300+O300+P300</f>
        <v>4512</v>
      </c>
      <c r="R300" s="851">
        <v>15</v>
      </c>
    </row>
    <row r="301" spans="1:19" ht="13.5" x14ac:dyDescent="0.25">
      <c r="A301" s="90" t="s">
        <v>265</v>
      </c>
      <c r="B301" s="67">
        <v>23</v>
      </c>
      <c r="C301" s="83"/>
      <c r="D301" s="83"/>
      <c r="E301" s="390">
        <f t="shared" si="20"/>
        <v>23</v>
      </c>
      <c r="F301" s="83"/>
      <c r="G301" s="83"/>
      <c r="H301" s="83"/>
      <c r="I301" s="320"/>
      <c r="J301" s="67">
        <v>10</v>
      </c>
      <c r="K301" s="320"/>
      <c r="L301" s="320"/>
      <c r="M301" s="390">
        <f>J301</f>
        <v>10</v>
      </c>
      <c r="N301" s="69">
        <f>B301+J301</f>
        <v>33</v>
      </c>
      <c r="O301" s="321"/>
      <c r="P301" s="321"/>
      <c r="Q301" s="69">
        <f>N301</f>
        <v>33</v>
      </c>
      <c r="R301" s="391"/>
    </row>
    <row r="302" spans="1:19" ht="13.5" x14ac:dyDescent="0.25">
      <c r="A302" s="90" t="s">
        <v>10</v>
      </c>
      <c r="B302" s="83"/>
      <c r="C302" s="83"/>
      <c r="D302" s="83"/>
      <c r="E302" s="320"/>
      <c r="F302" s="67">
        <v>274</v>
      </c>
      <c r="G302" s="320"/>
      <c r="H302" s="222">
        <v>4</v>
      </c>
      <c r="I302" s="390">
        <f>F302+G302+H302</f>
        <v>278</v>
      </c>
      <c r="J302" s="83"/>
      <c r="K302" s="83"/>
      <c r="L302" s="83"/>
      <c r="M302" s="320"/>
      <c r="N302" s="69">
        <f>F302</f>
        <v>274</v>
      </c>
      <c r="O302" s="321"/>
      <c r="P302" s="336">
        <f>H302</f>
        <v>4</v>
      </c>
      <c r="Q302" s="69">
        <f>P302+N302</f>
        <v>278</v>
      </c>
      <c r="R302" s="391"/>
    </row>
    <row r="303" spans="1:19" ht="14.25" thickBot="1" x14ac:dyDescent="0.3">
      <c r="A303" s="393" t="s">
        <v>338</v>
      </c>
      <c r="B303" s="250">
        <v>276</v>
      </c>
      <c r="C303" s="394"/>
      <c r="D303" s="394"/>
      <c r="E303" s="395">
        <f>B303</f>
        <v>276</v>
      </c>
      <c r="F303" s="394"/>
      <c r="G303" s="394"/>
      <c r="H303" s="394"/>
      <c r="I303" s="396"/>
      <c r="J303" s="250">
        <v>47</v>
      </c>
      <c r="K303" s="396"/>
      <c r="L303" s="396"/>
      <c r="M303" s="395">
        <f>J303</f>
        <v>47</v>
      </c>
      <c r="N303" s="397">
        <f>J303+B303</f>
        <v>323</v>
      </c>
      <c r="O303" s="398"/>
      <c r="P303" s="398"/>
      <c r="Q303" s="397">
        <f>N303</f>
        <v>323</v>
      </c>
      <c r="R303" s="399"/>
    </row>
    <row r="304" spans="1:19" ht="13.5" x14ac:dyDescent="0.25">
      <c r="A304" s="400" t="s">
        <v>5</v>
      </c>
      <c r="B304" s="401">
        <f>B298+B299+B300+B301+B303</f>
        <v>3601</v>
      </c>
      <c r="C304" s="401">
        <f>C298+C299+C300</f>
        <v>261</v>
      </c>
      <c r="D304" s="401">
        <f>D300+D299+D298</f>
        <v>0</v>
      </c>
      <c r="E304" s="401">
        <f>SUM(E298:E303)</f>
        <v>3862</v>
      </c>
      <c r="F304" s="401">
        <f>F302+F299+F298</f>
        <v>5715</v>
      </c>
      <c r="G304" s="401">
        <f>G302+G299+G298</f>
        <v>278</v>
      </c>
      <c r="H304" s="401">
        <f>H302+H299+H298</f>
        <v>4</v>
      </c>
      <c r="I304" s="401">
        <f>SUM(I298:I303)</f>
        <v>5997</v>
      </c>
      <c r="J304" s="401">
        <f>J303+J301+J300+J299+J298</f>
        <v>2795</v>
      </c>
      <c r="K304" s="401">
        <f t="shared" ref="K304:L304" si="21">K303+K301+K300+K299+K298</f>
        <v>78</v>
      </c>
      <c r="L304" s="401">
        <f t="shared" si="21"/>
        <v>1</v>
      </c>
      <c r="M304" s="401">
        <f>SUM(M298:M303)</f>
        <v>2874</v>
      </c>
      <c r="N304" s="401">
        <f>N303+N302+N301+N300+N299+N298</f>
        <v>12111</v>
      </c>
      <c r="O304" s="401">
        <f>O300+O299+O298</f>
        <v>617</v>
      </c>
      <c r="P304" s="401">
        <f>P298+P299+P300+P302</f>
        <v>5</v>
      </c>
      <c r="Q304" s="401">
        <f>SUM(Q298:Q303)</f>
        <v>12733</v>
      </c>
      <c r="R304" s="402">
        <f>R300</f>
        <v>15</v>
      </c>
    </row>
    <row r="305" spans="1:18" x14ac:dyDescent="0.2">
      <c r="A305" s="403"/>
      <c r="B305" s="946">
        <f>B304+C304</f>
        <v>3862</v>
      </c>
      <c r="C305" s="946"/>
      <c r="D305" s="404"/>
      <c r="E305" s="404"/>
      <c r="F305" s="947">
        <f>F304+G304</f>
        <v>5993</v>
      </c>
      <c r="G305" s="948"/>
      <c r="H305" s="404"/>
      <c r="I305" s="404"/>
      <c r="J305" s="946">
        <f>J304+K304</f>
        <v>2873</v>
      </c>
      <c r="K305" s="946"/>
      <c r="L305" s="404"/>
      <c r="M305" s="404"/>
      <c r="N305" s="949"/>
      <c r="O305" s="949"/>
      <c r="P305" s="949"/>
      <c r="Q305" s="405"/>
      <c r="R305" s="405"/>
    </row>
    <row r="306" spans="1:18" ht="13.5" x14ac:dyDescent="0.25">
      <c r="A306" s="67" t="s">
        <v>426</v>
      </c>
      <c r="B306" s="67">
        <v>695</v>
      </c>
      <c r="C306" s="320"/>
      <c r="D306" s="320"/>
      <c r="E306" s="320"/>
      <c r="F306" s="67">
        <v>304</v>
      </c>
      <c r="G306" s="320"/>
      <c r="H306" s="320"/>
      <c r="I306" s="320"/>
      <c r="J306" s="67">
        <v>105</v>
      </c>
      <c r="K306" s="320"/>
      <c r="L306" s="320"/>
      <c r="M306" s="320"/>
      <c r="N306" s="321"/>
      <c r="O306" s="320"/>
      <c r="P306" s="320"/>
      <c r="Q306" s="69">
        <f>J306+F306+B306</f>
        <v>1104</v>
      </c>
      <c r="R306" s="391"/>
    </row>
    <row r="307" spans="1:18" ht="13.5" x14ac:dyDescent="0.25">
      <c r="A307" s="406" t="s">
        <v>432</v>
      </c>
      <c r="B307" s="407">
        <v>1302</v>
      </c>
      <c r="C307" s="327"/>
      <c r="D307" s="327"/>
      <c r="E307" s="327"/>
      <c r="F307" s="328"/>
      <c r="G307" s="328"/>
      <c r="H307" s="328"/>
      <c r="I307" s="328"/>
      <c r="J307" s="328"/>
      <c r="K307" s="328"/>
      <c r="L307" s="328"/>
      <c r="M307" s="328"/>
      <c r="N307" s="408"/>
      <c r="O307" s="328"/>
      <c r="P307" s="328"/>
      <c r="Q307" s="69">
        <f>B307</f>
        <v>1302</v>
      </c>
      <c r="R307" s="409"/>
    </row>
    <row r="308" spans="1:18" ht="13.5" x14ac:dyDescent="0.25">
      <c r="A308" s="410"/>
      <c r="B308" s="950">
        <f>E304+B306+B307</f>
        <v>5859</v>
      </c>
      <c r="C308" s="950"/>
      <c r="D308" s="950"/>
      <c r="E308" s="950"/>
      <c r="F308" s="951">
        <f>I304+F306</f>
        <v>6301</v>
      </c>
      <c r="G308" s="952"/>
      <c r="H308" s="952"/>
      <c r="I308" s="953"/>
      <c r="J308" s="950">
        <f>M304+J306</f>
        <v>2979</v>
      </c>
      <c r="K308" s="950"/>
      <c r="L308" s="950"/>
      <c r="M308" s="950"/>
      <c r="N308" s="954"/>
      <c r="O308" s="955"/>
      <c r="P308" s="956"/>
      <c r="Q308" s="411">
        <f>Q304+Q306+Q307</f>
        <v>15139</v>
      </c>
      <c r="R308" s="411">
        <f>R304</f>
        <v>15</v>
      </c>
    </row>
    <row r="309" spans="1:18" ht="15" x14ac:dyDescent="0.25">
      <c r="A309" s="941" t="s">
        <v>355</v>
      </c>
      <c r="B309" s="942"/>
      <c r="C309" s="942"/>
      <c r="D309" s="942"/>
      <c r="E309" s="942"/>
      <c r="F309" s="942"/>
      <c r="G309" s="942"/>
      <c r="H309" s="942"/>
      <c r="I309" s="942"/>
      <c r="J309" s="942"/>
      <c r="K309" s="942"/>
      <c r="L309" s="942"/>
      <c r="M309" s="942"/>
      <c r="N309" s="942"/>
      <c r="O309" s="942"/>
      <c r="P309" s="943"/>
      <c r="Q309" s="944">
        <f>Q308+R308</f>
        <v>15154</v>
      </c>
      <c r="R309" s="945"/>
    </row>
    <row r="310" spans="1:18" ht="13.5" x14ac:dyDescent="0.25">
      <c r="A310" s="71" t="s">
        <v>301</v>
      </c>
      <c r="B310" s="63"/>
      <c r="C310" s="63"/>
      <c r="D310" s="63"/>
      <c r="E310" s="63"/>
      <c r="F310" s="684" t="s">
        <v>462</v>
      </c>
      <c r="G310" s="63"/>
      <c r="H310" s="63"/>
      <c r="I310" s="63"/>
      <c r="J310" s="63"/>
      <c r="K310" s="63"/>
      <c r="L310" s="63"/>
      <c r="M310" s="63"/>
      <c r="N310" s="63"/>
      <c r="O310" s="63"/>
      <c r="P310" s="63"/>
    </row>
    <row r="311" spans="1:18" ht="13.5" x14ac:dyDescent="0.25">
      <c r="A311" s="71" t="s">
        <v>680</v>
      </c>
      <c r="B311" s="63"/>
      <c r="C311" s="63"/>
      <c r="D311" s="63"/>
      <c r="E311" s="63"/>
      <c r="F311" s="63"/>
      <c r="G311" s="63"/>
      <c r="H311" s="63"/>
      <c r="I311" s="63"/>
      <c r="J311" s="63"/>
      <c r="K311" s="63"/>
      <c r="L311" s="63"/>
      <c r="M311" s="63"/>
      <c r="N311" s="63"/>
      <c r="O311" s="63"/>
      <c r="P311" s="63"/>
    </row>
    <row r="312" spans="1:18" ht="13.5" x14ac:dyDescent="0.25">
      <c r="A312" s="71" t="s">
        <v>681</v>
      </c>
      <c r="B312" s="63"/>
      <c r="C312" s="63"/>
      <c r="D312" s="63"/>
      <c r="E312" s="63"/>
      <c r="F312" s="63"/>
      <c r="G312" s="63"/>
      <c r="H312" s="63"/>
      <c r="I312" s="63"/>
      <c r="J312" s="63"/>
      <c r="K312" s="63"/>
      <c r="L312" s="63"/>
      <c r="M312" s="63"/>
      <c r="N312" s="63"/>
      <c r="O312" s="63"/>
      <c r="P312" s="63"/>
    </row>
    <row r="313" spans="1:18" ht="13.5" x14ac:dyDescent="0.25">
      <c r="A313" s="71" t="s">
        <v>682</v>
      </c>
      <c r="B313" s="63"/>
      <c r="C313" s="63"/>
      <c r="D313" s="63"/>
      <c r="E313" s="63"/>
      <c r="F313" s="63"/>
      <c r="G313" s="63"/>
      <c r="H313" s="63"/>
      <c r="I313" s="63"/>
      <c r="J313" s="63"/>
      <c r="K313" s="63"/>
      <c r="L313" s="63"/>
      <c r="M313" s="63"/>
      <c r="N313" s="63"/>
      <c r="O313" s="63"/>
      <c r="P313" s="63"/>
    </row>
  </sheetData>
  <mergeCells count="117">
    <mergeCell ref="A1:H1"/>
    <mergeCell ref="A2:H2"/>
    <mergeCell ref="H124:I124"/>
    <mergeCell ref="G126:L126"/>
    <mergeCell ref="H127:I127"/>
    <mergeCell ref="G128:K128"/>
    <mergeCell ref="A153:G153"/>
    <mergeCell ref="H154:H155"/>
    <mergeCell ref="B156:C156"/>
    <mergeCell ref="A157:F157"/>
    <mergeCell ref="B158:C158"/>
    <mergeCell ref="A159:E159"/>
    <mergeCell ref="F159:G159"/>
    <mergeCell ref="B138:C138"/>
    <mergeCell ref="A140:F140"/>
    <mergeCell ref="B141:C141"/>
    <mergeCell ref="A142:E142"/>
    <mergeCell ref="H145:H146"/>
    <mergeCell ref="B152:C152"/>
    <mergeCell ref="B177:C177"/>
    <mergeCell ref="A178:F178"/>
    <mergeCell ref="B179:C179"/>
    <mergeCell ref="A180:E180"/>
    <mergeCell ref="F180:G180"/>
    <mergeCell ref="J183:J184"/>
    <mergeCell ref="H166:H167"/>
    <mergeCell ref="B173:C173"/>
    <mergeCell ref="A174:G174"/>
    <mergeCell ref="B197:D197"/>
    <mergeCell ref="H198:I198"/>
    <mergeCell ref="L202:L203"/>
    <mergeCell ref="M202:M203"/>
    <mergeCell ref="B209:D209"/>
    <mergeCell ref="E209:F209"/>
    <mergeCell ref="G209:I209"/>
    <mergeCell ref="K183:K184"/>
    <mergeCell ref="B190:D190"/>
    <mergeCell ref="E190:F190"/>
    <mergeCell ref="A191:I191"/>
    <mergeCell ref="B194:D194"/>
    <mergeCell ref="A195:I195"/>
    <mergeCell ref="O219:O220"/>
    <mergeCell ref="P219:P220"/>
    <mergeCell ref="B226:C226"/>
    <mergeCell ref="E226:F226"/>
    <mergeCell ref="H226:I226"/>
    <mergeCell ref="O226:P226"/>
    <mergeCell ref="A210:K210"/>
    <mergeCell ref="B212:D212"/>
    <mergeCell ref="E212:F212"/>
    <mergeCell ref="G212:I212"/>
    <mergeCell ref="A213:K213"/>
    <mergeCell ref="B215:D215"/>
    <mergeCell ref="E215:F215"/>
    <mergeCell ref="G215:I215"/>
    <mergeCell ref="B232:C232"/>
    <mergeCell ref="E232:F232"/>
    <mergeCell ref="H232:I232"/>
    <mergeCell ref="M232:N232"/>
    <mergeCell ref="B233:D233"/>
    <mergeCell ref="E233:G233"/>
    <mergeCell ref="H233:J233"/>
    <mergeCell ref="K233:L233"/>
    <mergeCell ref="J216:K216"/>
    <mergeCell ref="S254:S255"/>
    <mergeCell ref="B261:C261"/>
    <mergeCell ref="F261:G261"/>
    <mergeCell ref="J261:K261"/>
    <mergeCell ref="N261:P261"/>
    <mergeCell ref="P237:P238"/>
    <mergeCell ref="B244:C244"/>
    <mergeCell ref="E244:F244"/>
    <mergeCell ref="H244:I244"/>
    <mergeCell ref="K244:L244"/>
    <mergeCell ref="K245:O245"/>
    <mergeCell ref="B264:E264"/>
    <mergeCell ref="F264:I264"/>
    <mergeCell ref="J264:M264"/>
    <mergeCell ref="N264:P264"/>
    <mergeCell ref="A265:P265"/>
    <mergeCell ref="Q265:R265"/>
    <mergeCell ref="B251:C251"/>
    <mergeCell ref="E251:F251"/>
    <mergeCell ref="H251:I251"/>
    <mergeCell ref="K251:O251"/>
    <mergeCell ref="S268:S269"/>
    <mergeCell ref="B275:C275"/>
    <mergeCell ref="F275:G275"/>
    <mergeCell ref="J275:K275"/>
    <mergeCell ref="N275:P275"/>
    <mergeCell ref="B278:E278"/>
    <mergeCell ref="F278:I278"/>
    <mergeCell ref="J278:M278"/>
    <mergeCell ref="N278:P278"/>
    <mergeCell ref="B294:E294"/>
    <mergeCell ref="F294:I294"/>
    <mergeCell ref="J294:M294"/>
    <mergeCell ref="N294:P294"/>
    <mergeCell ref="A295:P295"/>
    <mergeCell ref="Q295:R295"/>
    <mergeCell ref="A279:P279"/>
    <mergeCell ref="Q279:R279"/>
    <mergeCell ref="S284:S285"/>
    <mergeCell ref="B291:C291"/>
    <mergeCell ref="F291:G291"/>
    <mergeCell ref="J291:K291"/>
    <mergeCell ref="N291:P291"/>
    <mergeCell ref="A309:P309"/>
    <mergeCell ref="Q309:R309"/>
    <mergeCell ref="B305:C305"/>
    <mergeCell ref="F305:G305"/>
    <mergeCell ref="J305:K305"/>
    <mergeCell ref="N305:P305"/>
    <mergeCell ref="B308:E308"/>
    <mergeCell ref="F308:I308"/>
    <mergeCell ref="J308:M308"/>
    <mergeCell ref="N308:P308"/>
  </mergeCells>
  <pageMargins left="0.51181102362204722" right="0.31496062992125984" top="0.78740157480314965" bottom="0.78740157480314965" header="0.31496062992125984" footer="0.31496062992125984"/>
  <pageSetup paperSize="9" scale="85" orientation="landscape" r:id="rId1"/>
  <rowBreaks count="9" manualBreakCount="9">
    <brk id="32" max="16383" man="1"/>
    <brk id="62" max="16383" man="1"/>
    <brk id="92" max="16383" man="1"/>
    <brk id="128" max="16383" man="1"/>
    <brk id="162" max="16383" man="1"/>
    <brk id="199" max="16383" man="1"/>
    <brk id="234" max="16383" man="1"/>
    <brk id="265" max="16383" man="1"/>
    <brk id="295"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M17"/>
  <sheetViews>
    <sheetView zoomScaleNormal="100" workbookViewId="0">
      <selection activeCell="E12" sqref="E12"/>
    </sheetView>
  </sheetViews>
  <sheetFormatPr baseColWidth="10" defaultColWidth="11.42578125" defaultRowHeight="13.5" x14ac:dyDescent="0.25"/>
  <cols>
    <col min="1" max="1" width="6.7109375" style="238" bestFit="1" customWidth="1"/>
    <col min="2" max="2" width="23.28515625" style="518" customWidth="1"/>
    <col min="3" max="4" width="4.28515625" style="518" customWidth="1"/>
    <col min="5" max="5" width="4.42578125" style="238" bestFit="1" customWidth="1"/>
    <col min="6" max="6" width="5.7109375" style="518" customWidth="1"/>
    <col min="7" max="7" width="4.28515625" style="518" customWidth="1"/>
    <col min="8" max="9" width="6" style="518" customWidth="1"/>
    <col min="10" max="10" width="7.42578125" style="518" customWidth="1"/>
    <col min="11" max="11" width="4" style="518" bestFit="1" customWidth="1"/>
    <col min="12" max="12" width="4.28515625" style="238" bestFit="1" customWidth="1"/>
    <col min="13" max="13" width="6.42578125" style="238" customWidth="1"/>
    <col min="14" max="14" width="8.85546875" style="239" customWidth="1"/>
    <col min="15" max="15" width="4" style="22" bestFit="1" customWidth="1"/>
    <col min="16" max="16" width="4.28515625" style="22" bestFit="1" customWidth="1"/>
    <col min="17" max="17" width="4" style="22" bestFit="1" customWidth="1"/>
    <col min="18" max="18" width="4.28515625" style="22" bestFit="1" customWidth="1"/>
    <col min="19" max="19" width="4" style="22" bestFit="1" customWidth="1"/>
    <col min="20" max="20" width="4.28515625" style="22" bestFit="1" customWidth="1"/>
    <col min="21" max="21" width="4" style="22" bestFit="1" customWidth="1"/>
    <col min="22" max="22" width="4.28515625" style="22" bestFit="1" customWidth="1"/>
    <col min="23" max="24" width="5.7109375" style="22" bestFit="1" customWidth="1"/>
    <col min="25" max="26" width="8.42578125" style="22" bestFit="1" customWidth="1"/>
    <col min="27" max="27" width="9.5703125" style="22" bestFit="1" customWidth="1"/>
    <col min="28" max="16384" width="11.42578125" style="22"/>
  </cols>
  <sheetData>
    <row r="1" spans="1:247" ht="14.25" thickBot="1" x14ac:dyDescent="0.3"/>
    <row r="2" spans="1:247" s="42" customFormat="1" ht="16.5" x14ac:dyDescent="0.3">
      <c r="A2" s="240"/>
      <c r="B2" s="1018" t="s">
        <v>704</v>
      </c>
      <c r="C2" s="1019"/>
      <c r="D2" s="1019"/>
      <c r="E2" s="1019"/>
      <c r="F2" s="1019"/>
      <c r="G2" s="1019"/>
      <c r="H2" s="1019"/>
      <c r="I2" s="1019"/>
      <c r="J2" s="1019"/>
      <c r="K2" s="1019"/>
      <c r="L2" s="1019"/>
      <c r="M2" s="1020"/>
      <c r="N2" s="241"/>
    </row>
    <row r="3" spans="1:247" s="42" customFormat="1" ht="16.5" x14ac:dyDescent="0.3">
      <c r="A3" s="240"/>
      <c r="B3" s="1021" t="s">
        <v>729</v>
      </c>
      <c r="C3" s="1022"/>
      <c r="D3" s="1022"/>
      <c r="E3" s="1022"/>
      <c r="F3" s="1022"/>
      <c r="G3" s="1022"/>
      <c r="H3" s="1022"/>
      <c r="I3" s="1022"/>
      <c r="J3" s="1022"/>
      <c r="K3" s="1022"/>
      <c r="L3" s="1022"/>
      <c r="M3" s="1023"/>
      <c r="N3" s="241"/>
    </row>
    <row r="4" spans="1:247" s="42" customFormat="1" ht="17.25" thickBot="1" x14ac:dyDescent="0.35">
      <c r="A4" s="240"/>
      <c r="B4" s="1024" t="s">
        <v>733</v>
      </c>
      <c r="C4" s="1025"/>
      <c r="D4" s="1025"/>
      <c r="E4" s="1025"/>
      <c r="F4" s="1025"/>
      <c r="G4" s="1025"/>
      <c r="H4" s="1025"/>
      <c r="I4" s="1025"/>
      <c r="J4" s="1025"/>
      <c r="K4" s="1025"/>
      <c r="L4" s="1025"/>
      <c r="M4" s="1026"/>
      <c r="N4" s="241"/>
    </row>
    <row r="6" spans="1:247" ht="13.5" customHeight="1" x14ac:dyDescent="0.3">
      <c r="B6" s="71" t="s">
        <v>680</v>
      </c>
      <c r="C6" s="685"/>
      <c r="D6" s="685"/>
      <c r="E6" s="685"/>
      <c r="F6" s="509"/>
      <c r="G6" s="686" t="s">
        <v>683</v>
      </c>
    </row>
    <row r="7" spans="1:247" ht="13.5" customHeight="1" x14ac:dyDescent="0.3">
      <c r="B7" s="71" t="s">
        <v>681</v>
      </c>
      <c r="C7" s="685"/>
      <c r="D7" s="685"/>
      <c r="E7" s="685"/>
      <c r="F7" s="509"/>
      <c r="G7" s="686" t="s">
        <v>684</v>
      </c>
    </row>
    <row r="8" spans="1:247" ht="13.5" customHeight="1" x14ac:dyDescent="0.3">
      <c r="B8" s="71" t="s">
        <v>682</v>
      </c>
      <c r="C8" s="211"/>
      <c r="D8" s="211"/>
      <c r="E8" s="212"/>
      <c r="F8" s="211"/>
      <c r="G8" s="687" t="s">
        <v>462</v>
      </c>
    </row>
    <row r="9" spans="1:247" ht="13.5" customHeight="1" x14ac:dyDescent="0.25">
      <c r="B9" s="71" t="s">
        <v>301</v>
      </c>
      <c r="C9" s="211"/>
      <c r="D9" s="211"/>
      <c r="E9" s="211"/>
      <c r="F9" s="211"/>
      <c r="G9" s="507"/>
    </row>
    <row r="10" spans="1:247" ht="13.5" customHeight="1" x14ac:dyDescent="0.25">
      <c r="B10" s="71"/>
      <c r="C10" s="211"/>
      <c r="D10" s="211"/>
      <c r="E10" s="211"/>
      <c r="F10" s="211"/>
      <c r="G10" s="507"/>
    </row>
    <row r="11" spans="1:247" ht="40.5" x14ac:dyDescent="0.25">
      <c r="A11" s="856"/>
      <c r="B11" s="857" t="s">
        <v>359</v>
      </c>
      <c r="C11" s="757" t="s">
        <v>27</v>
      </c>
      <c r="D11" s="757" t="s">
        <v>28</v>
      </c>
      <c r="E11" s="757" t="s">
        <v>29</v>
      </c>
      <c r="F11" s="500" t="s">
        <v>734</v>
      </c>
      <c r="G11" s="757" t="s">
        <v>31</v>
      </c>
      <c r="H11" s="757" t="s">
        <v>32</v>
      </c>
      <c r="I11" s="757" t="s">
        <v>33</v>
      </c>
      <c r="J11" s="757" t="s">
        <v>34</v>
      </c>
      <c r="K11" s="757" t="s">
        <v>35</v>
      </c>
      <c r="L11" s="757" t="s">
        <v>36</v>
      </c>
      <c r="M11" s="500" t="s">
        <v>735</v>
      </c>
      <c r="N11" s="747" t="s">
        <v>736</v>
      </c>
    </row>
    <row r="12" spans="1:247" s="26" customFormat="1" x14ac:dyDescent="0.25">
      <c r="A12" s="684">
        <v>3103</v>
      </c>
      <c r="B12" s="784" t="s">
        <v>99</v>
      </c>
      <c r="C12" s="754">
        <v>47</v>
      </c>
      <c r="D12" s="754">
        <v>45</v>
      </c>
      <c r="E12" s="754">
        <v>37</v>
      </c>
      <c r="F12" s="785">
        <f>E12+D12+C12</f>
        <v>129</v>
      </c>
      <c r="G12" s="754">
        <v>39</v>
      </c>
      <c r="H12" s="754">
        <v>45</v>
      </c>
      <c r="I12" s="754">
        <v>48</v>
      </c>
      <c r="J12" s="754">
        <v>50</v>
      </c>
      <c r="K12" s="754">
        <v>50</v>
      </c>
      <c r="L12" s="754">
        <v>50</v>
      </c>
      <c r="M12" s="785">
        <f>SUM(G12:L12)</f>
        <v>282</v>
      </c>
      <c r="N12" s="786">
        <f>M12+F12</f>
        <v>411</v>
      </c>
      <c r="O12" s="509"/>
      <c r="P12" s="509"/>
      <c r="Q12" s="509"/>
      <c r="R12" s="509"/>
      <c r="S12" s="509"/>
      <c r="T12" s="509"/>
      <c r="U12" s="509"/>
      <c r="V12" s="509"/>
      <c r="W12" s="54"/>
      <c r="X12" s="54"/>
      <c r="Y12" s="54"/>
      <c r="Z12" s="54"/>
      <c r="AA12" s="54"/>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row>
    <row r="13" spans="1:247" s="26" customFormat="1" x14ac:dyDescent="0.25">
      <c r="A13" s="684">
        <v>3181</v>
      </c>
      <c r="B13" s="784" t="s">
        <v>410</v>
      </c>
      <c r="C13" s="544">
        <v>19</v>
      </c>
      <c r="D13" s="544">
        <v>27</v>
      </c>
      <c r="E13" s="544">
        <v>18</v>
      </c>
      <c r="F13" s="785">
        <f>E13+D13+C13</f>
        <v>64</v>
      </c>
      <c r="G13" s="544">
        <v>12</v>
      </c>
      <c r="H13" s="544">
        <v>14</v>
      </c>
      <c r="I13" s="544">
        <v>14</v>
      </c>
      <c r="J13" s="544">
        <v>15</v>
      </c>
      <c r="K13" s="544">
        <v>26</v>
      </c>
      <c r="L13" s="544">
        <v>20</v>
      </c>
      <c r="M13" s="785">
        <f>SUM(G13:L13)</f>
        <v>101</v>
      </c>
      <c r="N13" s="786">
        <f>M13+F13</f>
        <v>165</v>
      </c>
      <c r="O13" s="509"/>
      <c r="P13" s="509"/>
      <c r="Q13" s="509"/>
      <c r="R13" s="509"/>
      <c r="S13" s="509"/>
      <c r="T13" s="509"/>
      <c r="U13" s="509"/>
      <c r="V13" s="509"/>
      <c r="W13" s="54"/>
      <c r="X13" s="54"/>
      <c r="Y13" s="54"/>
      <c r="Z13" s="54"/>
      <c r="AA13" s="54"/>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row>
    <row r="14" spans="1:247" s="26" customFormat="1" ht="12.75" x14ac:dyDescent="0.2">
      <c r="A14" s="684"/>
      <c r="P14" s="22"/>
      <c r="Q14" s="22"/>
      <c r="R14" s="22"/>
      <c r="S14" s="22"/>
      <c r="T14" s="22"/>
      <c r="U14" s="22"/>
      <c r="V14" s="22"/>
      <c r="W14" s="22"/>
      <c r="X14" s="22"/>
      <c r="Y14" s="22"/>
      <c r="Z14" s="22"/>
      <c r="AA14" s="22"/>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row>
    <row r="15" spans="1:247" s="24" customFormat="1" x14ac:dyDescent="0.25">
      <c r="A15" s="792"/>
      <c r="B15" s="793" t="s">
        <v>678</v>
      </c>
      <c r="C15" s="787">
        <f>C12+C13</f>
        <v>66</v>
      </c>
      <c r="D15" s="787">
        <f t="shared" ref="D15:N15" si="0">D12+D13</f>
        <v>72</v>
      </c>
      <c r="E15" s="787">
        <f t="shared" si="0"/>
        <v>55</v>
      </c>
      <c r="F15" s="785">
        <f t="shared" si="0"/>
        <v>193</v>
      </c>
      <c r="G15" s="787">
        <f t="shared" si="0"/>
        <v>51</v>
      </c>
      <c r="H15" s="787">
        <f t="shared" si="0"/>
        <v>59</v>
      </c>
      <c r="I15" s="787">
        <f t="shared" si="0"/>
        <v>62</v>
      </c>
      <c r="J15" s="787">
        <f t="shared" si="0"/>
        <v>65</v>
      </c>
      <c r="K15" s="787">
        <f t="shared" si="0"/>
        <v>76</v>
      </c>
      <c r="L15" s="787">
        <f t="shared" si="0"/>
        <v>70</v>
      </c>
      <c r="M15" s="785">
        <f t="shared" si="0"/>
        <v>383</v>
      </c>
      <c r="N15" s="788">
        <f t="shared" si="0"/>
        <v>576</v>
      </c>
      <c r="O15" s="22"/>
      <c r="P15" s="22"/>
      <c r="Q15" s="22"/>
      <c r="R15" s="22"/>
      <c r="S15" s="22"/>
      <c r="T15" s="22"/>
      <c r="U15" s="22"/>
      <c r="V15" s="22"/>
      <c r="W15" s="22"/>
      <c r="X15" s="22"/>
      <c r="Y15" s="22"/>
      <c r="Z15" s="22"/>
      <c r="AA15" s="22"/>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row>
    <row r="16" spans="1:247" x14ac:dyDescent="0.25">
      <c r="A16"/>
      <c r="B16" s="54"/>
    </row>
    <row r="17" spans="1:2" x14ac:dyDescent="0.25">
      <c r="A17" s="741"/>
      <c r="B17" s="54"/>
    </row>
  </sheetData>
  <mergeCells count="3">
    <mergeCell ref="B3:M3"/>
    <mergeCell ref="B4:M4"/>
    <mergeCell ref="B2:M2"/>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16"/>
  <sheetViews>
    <sheetView zoomScaleNormal="100" workbookViewId="0">
      <selection activeCell="G12" sqref="G12"/>
    </sheetView>
  </sheetViews>
  <sheetFormatPr baseColWidth="10" defaultRowHeight="12.75" x14ac:dyDescent="0.2"/>
  <cols>
    <col min="1" max="1" width="6.42578125" bestFit="1" customWidth="1"/>
    <col min="2" max="2" width="23.7109375" style="54" bestFit="1" customWidth="1"/>
    <col min="3" max="3" width="4" style="509" bestFit="1" customWidth="1"/>
    <col min="4" max="4" width="3.85546875" style="509" bestFit="1" customWidth="1"/>
    <col min="5" max="5" width="4" style="509" bestFit="1" customWidth="1"/>
    <col min="6" max="6" width="3.85546875" style="509" bestFit="1" customWidth="1"/>
    <col min="7" max="7" width="4" style="509" bestFit="1" customWidth="1"/>
    <col min="8" max="8" width="3.85546875" style="509" bestFit="1" customWidth="1"/>
    <col min="9" max="9" width="6.7109375" style="54" customWidth="1"/>
    <col min="10" max="10" width="5.42578125" style="54" customWidth="1"/>
    <col min="11" max="11" width="8.85546875" style="54" customWidth="1"/>
    <col min="12" max="12" width="3.7109375" style="509" bestFit="1" customWidth="1"/>
    <col min="13" max="13" width="3.85546875" style="509" bestFit="1" customWidth="1"/>
    <col min="14" max="14" width="3.7109375" style="509" bestFit="1" customWidth="1"/>
    <col min="15" max="15" width="3.85546875" style="509" bestFit="1" customWidth="1"/>
    <col min="16" max="16" width="3.7109375" style="509" bestFit="1" customWidth="1"/>
    <col min="17" max="17" width="3.85546875" style="509" bestFit="1" customWidth="1"/>
    <col min="18" max="18" width="3.7109375" style="509" bestFit="1" customWidth="1"/>
    <col min="19" max="19" width="3.85546875" style="509" bestFit="1" customWidth="1"/>
    <col min="20" max="20" width="3.7109375" style="509" bestFit="1" customWidth="1"/>
    <col min="21" max="21" width="3.85546875" style="509" bestFit="1" customWidth="1"/>
    <col min="22" max="22" width="3.7109375" style="509" bestFit="1" customWidth="1"/>
    <col min="23" max="23" width="3.85546875" style="509" bestFit="1" customWidth="1"/>
    <col min="24" max="24" width="6.140625" style="54" customWidth="1"/>
    <col min="25" max="25" width="7.28515625" style="54" customWidth="1"/>
    <col min="26" max="27" width="7.85546875" style="54" customWidth="1"/>
    <col min="28" max="28" width="8.7109375" style="54" customWidth="1"/>
  </cols>
  <sheetData>
    <row r="1" spans="1:28" ht="14.25" thickBot="1" x14ac:dyDescent="0.3">
      <c r="A1" s="217"/>
      <c r="B1" s="218"/>
      <c r="C1" s="478"/>
      <c r="D1" s="478"/>
      <c r="E1" s="478"/>
      <c r="F1" s="478"/>
      <c r="G1" s="478"/>
      <c r="H1" s="478"/>
      <c r="I1" s="70"/>
      <c r="J1" s="70"/>
      <c r="K1" s="70"/>
      <c r="L1" s="478"/>
      <c r="M1" s="478"/>
      <c r="N1" s="478"/>
      <c r="O1" s="478"/>
      <c r="P1" s="478"/>
      <c r="Q1" s="478"/>
      <c r="R1" s="478"/>
      <c r="S1" s="478"/>
      <c r="T1" s="478"/>
      <c r="U1" s="478"/>
      <c r="V1" s="478"/>
      <c r="W1" s="478"/>
      <c r="X1" s="70"/>
      <c r="Y1" s="70"/>
      <c r="Z1" s="70"/>
      <c r="AA1" s="70"/>
      <c r="AB1" s="70"/>
    </row>
    <row r="2" spans="1:28" ht="15" x14ac:dyDescent="0.25">
      <c r="A2" s="217"/>
      <c r="B2" s="1018" t="s">
        <v>704</v>
      </c>
      <c r="C2" s="1019"/>
      <c r="D2" s="1019"/>
      <c r="E2" s="1019"/>
      <c r="F2" s="1019"/>
      <c r="G2" s="1019"/>
      <c r="H2" s="1019"/>
      <c r="I2" s="1019"/>
      <c r="J2" s="1019"/>
      <c r="K2" s="1019"/>
      <c r="L2" s="1019"/>
      <c r="M2" s="1019"/>
      <c r="N2" s="1019"/>
      <c r="O2" s="1019"/>
      <c r="P2" s="1019"/>
      <c r="Q2" s="1019"/>
      <c r="R2" s="1019"/>
      <c r="S2" s="1019"/>
      <c r="T2" s="1019"/>
      <c r="U2" s="1019"/>
      <c r="V2" s="1019"/>
      <c r="W2" s="1019"/>
      <c r="X2" s="1019"/>
      <c r="Y2" s="1019"/>
      <c r="Z2" s="1019"/>
      <c r="AA2" s="1019"/>
      <c r="AB2" s="1020"/>
    </row>
    <row r="3" spans="1:28" ht="15" x14ac:dyDescent="0.25">
      <c r="A3" s="217"/>
      <c r="B3" s="1021" t="s">
        <v>729</v>
      </c>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3"/>
    </row>
    <row r="4" spans="1:28" ht="15.75" thickBot="1" x14ac:dyDescent="0.3">
      <c r="A4" s="217"/>
      <c r="B4" s="1024" t="s">
        <v>733</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6"/>
    </row>
    <row r="6" spans="1:28" ht="13.5" customHeight="1" x14ac:dyDescent="0.3">
      <c r="B6" s="71" t="s">
        <v>680</v>
      </c>
      <c r="C6" s="685"/>
      <c r="D6" s="685"/>
      <c r="E6" s="685"/>
      <c r="F6" s="685"/>
      <c r="H6" s="686" t="s">
        <v>683</v>
      </c>
    </row>
    <row r="7" spans="1:28" ht="13.5" customHeight="1" x14ac:dyDescent="0.3">
      <c r="B7" s="71" t="s">
        <v>681</v>
      </c>
      <c r="C7" s="685"/>
      <c r="D7" s="685"/>
      <c r="E7" s="685"/>
      <c r="F7" s="685"/>
      <c r="H7" s="686" t="s">
        <v>684</v>
      </c>
    </row>
    <row r="8" spans="1:28" ht="13.5" customHeight="1" x14ac:dyDescent="0.3">
      <c r="B8" s="71" t="s">
        <v>682</v>
      </c>
      <c r="C8" s="211"/>
      <c r="D8" s="211"/>
      <c r="E8" s="211"/>
      <c r="F8" s="212"/>
      <c r="G8" s="211"/>
      <c r="H8" s="687" t="s">
        <v>462</v>
      </c>
    </row>
    <row r="9" spans="1:28" ht="13.5" customHeight="1" x14ac:dyDescent="0.25">
      <c r="B9" s="71" t="s">
        <v>301</v>
      </c>
      <c r="C9" s="211"/>
      <c r="D9" s="211"/>
      <c r="E9" s="211"/>
      <c r="F9" s="211"/>
      <c r="G9" s="211"/>
      <c r="H9" s="507"/>
    </row>
    <row r="11" spans="1:28" ht="44.25" customHeight="1" x14ac:dyDescent="0.25">
      <c r="A11" s="684" t="s">
        <v>359</v>
      </c>
      <c r="B11" s="757"/>
      <c r="C11" s="757" t="s">
        <v>27</v>
      </c>
      <c r="D11" s="757" t="s">
        <v>261</v>
      </c>
      <c r="E11" s="757" t="s">
        <v>28</v>
      </c>
      <c r="F11" s="757" t="s">
        <v>261</v>
      </c>
      <c r="G11" s="757" t="s">
        <v>29</v>
      </c>
      <c r="H11" s="757" t="s">
        <v>261</v>
      </c>
      <c r="I11" s="623" t="s">
        <v>737</v>
      </c>
      <c r="J11" s="623" t="s">
        <v>734</v>
      </c>
      <c r="K11" s="500" t="s">
        <v>514</v>
      </c>
      <c r="L11" s="757" t="s">
        <v>31</v>
      </c>
      <c r="M11" s="757" t="s">
        <v>261</v>
      </c>
      <c r="N11" s="757" t="s">
        <v>32</v>
      </c>
      <c r="O11" s="757" t="s">
        <v>261</v>
      </c>
      <c r="P11" s="757" t="s">
        <v>33</v>
      </c>
      <c r="Q11" s="757" t="s">
        <v>261</v>
      </c>
      <c r="R11" s="757" t="s">
        <v>34</v>
      </c>
      <c r="S11" s="757" t="s">
        <v>261</v>
      </c>
      <c r="T11" s="757" t="s">
        <v>35</v>
      </c>
      <c r="U11" s="757" t="s">
        <v>261</v>
      </c>
      <c r="V11" s="757" t="s">
        <v>36</v>
      </c>
      <c r="W11" s="757" t="s">
        <v>261</v>
      </c>
      <c r="X11" s="623" t="s">
        <v>742</v>
      </c>
      <c r="Y11" s="623" t="s">
        <v>735</v>
      </c>
      <c r="Z11" s="500" t="s">
        <v>515</v>
      </c>
      <c r="AA11" s="736" t="s">
        <v>727</v>
      </c>
      <c r="AB11" s="747" t="s">
        <v>736</v>
      </c>
    </row>
    <row r="12" spans="1:28" ht="13.5" x14ac:dyDescent="0.25">
      <c r="A12" s="217">
        <v>3103</v>
      </c>
      <c r="B12" s="481" t="s">
        <v>99</v>
      </c>
      <c r="C12" s="477">
        <v>47</v>
      </c>
      <c r="D12" s="477"/>
      <c r="E12" s="477">
        <v>45</v>
      </c>
      <c r="F12" s="477"/>
      <c r="G12" s="477">
        <v>37</v>
      </c>
      <c r="H12" s="477"/>
      <c r="I12" s="849">
        <f>D12+F12+H12</f>
        <v>0</v>
      </c>
      <c r="J12" s="626">
        <f>G12+E12+C12</f>
        <v>129</v>
      </c>
      <c r="K12" s="318">
        <f t="shared" ref="K12:K13" si="0">J12+I12</f>
        <v>129</v>
      </c>
      <c r="L12" s="477">
        <v>39</v>
      </c>
      <c r="M12" s="477"/>
      <c r="N12" s="477">
        <v>45</v>
      </c>
      <c r="O12" s="477"/>
      <c r="P12" s="477">
        <v>48</v>
      </c>
      <c r="Q12" s="477"/>
      <c r="R12" s="477">
        <v>50</v>
      </c>
      <c r="S12" s="477"/>
      <c r="T12" s="477">
        <v>50</v>
      </c>
      <c r="U12" s="477"/>
      <c r="V12" s="477">
        <v>50</v>
      </c>
      <c r="W12" s="477"/>
      <c r="X12" s="849">
        <f>M12+O12+Q12+S12+U12+W12</f>
        <v>0</v>
      </c>
      <c r="Y12" s="622">
        <f>L12+N12+P12+R12+T12+V12</f>
        <v>282</v>
      </c>
      <c r="Z12" s="318">
        <f>Y12+X12</f>
        <v>282</v>
      </c>
      <c r="AA12" s="849">
        <f>I12+X12</f>
        <v>0</v>
      </c>
      <c r="AB12" s="242">
        <f>Z12+K12</f>
        <v>411</v>
      </c>
    </row>
    <row r="13" spans="1:28" ht="13.5" x14ac:dyDescent="0.25">
      <c r="A13" s="217">
        <v>3181</v>
      </c>
      <c r="B13" s="481" t="s">
        <v>410</v>
      </c>
      <c r="C13" s="495">
        <v>19</v>
      </c>
      <c r="D13" s="495"/>
      <c r="E13" s="495">
        <v>27</v>
      </c>
      <c r="F13" s="495"/>
      <c r="G13" s="495">
        <v>18</v>
      </c>
      <c r="H13" s="495"/>
      <c r="I13" s="849">
        <f>D13+F13+H13</f>
        <v>0</v>
      </c>
      <c r="J13" s="626">
        <f>G13+E13+C13</f>
        <v>64</v>
      </c>
      <c r="K13" s="318">
        <f t="shared" si="0"/>
        <v>64</v>
      </c>
      <c r="L13" s="495">
        <v>12</v>
      </c>
      <c r="M13" s="495"/>
      <c r="N13" s="495">
        <v>14</v>
      </c>
      <c r="O13" s="495"/>
      <c r="P13" s="495">
        <v>14</v>
      </c>
      <c r="Q13" s="495"/>
      <c r="R13" s="495">
        <v>15</v>
      </c>
      <c r="S13" s="495"/>
      <c r="T13" s="495">
        <v>26</v>
      </c>
      <c r="U13" s="495"/>
      <c r="V13" s="495">
        <v>20</v>
      </c>
      <c r="W13" s="495"/>
      <c r="X13" s="849">
        <f>M13+O13+Q13+S13+U13+W13</f>
        <v>0</v>
      </c>
      <c r="Y13" s="622">
        <f>L13+N13+P13+R13+T13+V13</f>
        <v>101</v>
      </c>
      <c r="Z13" s="318">
        <f>Y13+X13</f>
        <v>101</v>
      </c>
      <c r="AA13" s="849">
        <f>I13+X13</f>
        <v>0</v>
      </c>
      <c r="AB13" s="242">
        <f>Z13+K13</f>
        <v>165</v>
      </c>
    </row>
    <row r="14" spans="1:28" s="54" customFormat="1" ht="13.5" x14ac:dyDescent="0.25">
      <c r="A14" s="508"/>
      <c r="B14" s="504" t="s">
        <v>678</v>
      </c>
      <c r="C14" s="632">
        <f t="shared" ref="C14:AB14" si="1">C13+C12</f>
        <v>66</v>
      </c>
      <c r="D14" s="632">
        <f t="shared" si="1"/>
        <v>0</v>
      </c>
      <c r="E14" s="632">
        <f t="shared" si="1"/>
        <v>72</v>
      </c>
      <c r="F14" s="632">
        <f t="shared" si="1"/>
        <v>0</v>
      </c>
      <c r="G14" s="632">
        <f t="shared" si="1"/>
        <v>55</v>
      </c>
      <c r="H14" s="632">
        <f t="shared" si="1"/>
        <v>0</v>
      </c>
      <c r="I14" s="632">
        <f t="shared" si="1"/>
        <v>0</v>
      </c>
      <c r="J14" s="632">
        <f t="shared" si="1"/>
        <v>193</v>
      </c>
      <c r="K14" s="720">
        <f t="shared" si="1"/>
        <v>193</v>
      </c>
      <c r="L14" s="632">
        <f t="shared" si="1"/>
        <v>51</v>
      </c>
      <c r="M14" s="632">
        <f t="shared" si="1"/>
        <v>0</v>
      </c>
      <c r="N14" s="632">
        <f t="shared" si="1"/>
        <v>59</v>
      </c>
      <c r="O14" s="632">
        <f t="shared" si="1"/>
        <v>0</v>
      </c>
      <c r="P14" s="632">
        <f t="shared" si="1"/>
        <v>62</v>
      </c>
      <c r="Q14" s="632">
        <f t="shared" si="1"/>
        <v>0</v>
      </c>
      <c r="R14" s="632">
        <f t="shared" si="1"/>
        <v>65</v>
      </c>
      <c r="S14" s="632">
        <f t="shared" si="1"/>
        <v>0</v>
      </c>
      <c r="T14" s="632">
        <f t="shared" si="1"/>
        <v>76</v>
      </c>
      <c r="U14" s="632">
        <f t="shared" si="1"/>
        <v>0</v>
      </c>
      <c r="V14" s="632">
        <f t="shared" si="1"/>
        <v>70</v>
      </c>
      <c r="W14" s="632">
        <f t="shared" si="1"/>
        <v>0</v>
      </c>
      <c r="X14" s="632">
        <f t="shared" si="1"/>
        <v>0</v>
      </c>
      <c r="Y14" s="632">
        <f t="shared" si="1"/>
        <v>383</v>
      </c>
      <c r="Z14" s="720">
        <f t="shared" si="1"/>
        <v>383</v>
      </c>
      <c r="AA14" s="740">
        <f t="shared" si="1"/>
        <v>0</v>
      </c>
      <c r="AB14" s="633">
        <f t="shared" si="1"/>
        <v>576</v>
      </c>
    </row>
    <row r="16" spans="1:28" x14ac:dyDescent="0.2">
      <c r="A16" s="100"/>
    </row>
  </sheetData>
  <mergeCells count="3">
    <mergeCell ref="B2:AB2"/>
    <mergeCell ref="B3:AB3"/>
    <mergeCell ref="B4:AB4"/>
  </mergeCells>
  <pageMargins left="0.70866141732283472" right="0.70866141732283472" top="0.78740157480314965" bottom="0.78740157480314965" header="0.31496062992125984" footer="0.31496062992125984"/>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A47D0-562E-4410-84B9-B372F496F18E}">
  <dimension ref="A2:IU44"/>
  <sheetViews>
    <sheetView tabSelected="1" zoomScaleNormal="100" workbookViewId="0">
      <selection activeCell="Q20" sqref="Q20"/>
    </sheetView>
  </sheetViews>
  <sheetFormatPr baseColWidth="10" defaultColWidth="11.42578125" defaultRowHeight="12.75" x14ac:dyDescent="0.25"/>
  <cols>
    <col min="1" max="1" width="6.7109375" style="825" bestFit="1" customWidth="1"/>
    <col min="2" max="2" width="27.5703125" style="867" customWidth="1"/>
    <col min="3" max="6" width="4" style="865" customWidth="1"/>
    <col min="7" max="7" width="7.5703125" style="865" bestFit="1" customWidth="1"/>
    <col min="8" max="8" width="4" style="865" customWidth="1"/>
    <col min="9" max="9" width="7.7109375" style="866" bestFit="1" customWidth="1"/>
    <col min="10" max="10" width="4.7109375" style="865" customWidth="1"/>
    <col min="11" max="11" width="4.5703125" style="865" customWidth="1"/>
    <col min="12" max="12" width="3.85546875" style="865" customWidth="1"/>
    <col min="13" max="13" width="6.5703125" style="865" bestFit="1" customWidth="1"/>
    <col min="14" max="14" width="7" style="865" bestFit="1" customWidth="1"/>
    <col min="15" max="15" width="4.7109375" style="865" bestFit="1" customWidth="1"/>
    <col min="16" max="16" width="4.85546875" style="865" bestFit="1" customWidth="1"/>
    <col min="17" max="17" width="7.5703125" style="865" bestFit="1" customWidth="1"/>
    <col min="18" max="18" width="4.140625" style="866" customWidth="1"/>
    <col min="19" max="19" width="3.85546875" style="865" customWidth="1"/>
    <col min="20" max="20" width="3.85546875" style="862" customWidth="1"/>
    <col min="21" max="21" width="4.140625" style="864" customWidth="1"/>
    <col min="22" max="25" width="3.85546875" style="862" customWidth="1"/>
    <col min="26" max="26" width="4.140625" style="864" customWidth="1"/>
    <col min="27" max="27" width="4.7109375" style="863" customWidth="1"/>
    <col min="28" max="29" width="11.42578125" style="862"/>
    <col min="30" max="30" width="16.85546875" style="862" customWidth="1"/>
    <col min="31" max="34" width="5.85546875" style="862" customWidth="1"/>
    <col min="35" max="35" width="5.5703125" style="862" customWidth="1"/>
    <col min="36" max="16384" width="11.42578125" style="862"/>
  </cols>
  <sheetData>
    <row r="2" spans="1:255" s="922" customFormat="1" ht="16.5" x14ac:dyDescent="0.3">
      <c r="A2" s="825"/>
      <c r="B2" s="1027" t="s">
        <v>101</v>
      </c>
      <c r="C2" s="1028"/>
      <c r="D2" s="1028"/>
      <c r="E2" s="1028"/>
      <c r="F2" s="1028"/>
      <c r="G2" s="1028"/>
      <c r="H2" s="1028"/>
      <c r="I2" s="1028"/>
      <c r="J2" s="1028"/>
      <c r="K2" s="1028"/>
      <c r="L2" s="1028"/>
      <c r="M2" s="1028"/>
      <c r="N2" s="1028"/>
      <c r="O2" s="1028"/>
      <c r="P2" s="1028"/>
      <c r="Q2" s="1029"/>
      <c r="R2" s="926"/>
      <c r="S2" s="925"/>
      <c r="U2" s="924"/>
      <c r="Z2" s="924"/>
      <c r="AA2" s="923"/>
    </row>
    <row r="3" spans="1:255" s="922" customFormat="1" ht="16.5" x14ac:dyDescent="0.3">
      <c r="A3" s="825"/>
      <c r="B3" s="1033" t="s">
        <v>729</v>
      </c>
      <c r="C3" s="1034"/>
      <c r="D3" s="1034"/>
      <c r="E3" s="1034"/>
      <c r="F3" s="1034"/>
      <c r="G3" s="1034"/>
      <c r="H3" s="1034"/>
      <c r="I3" s="1034"/>
      <c r="J3" s="1034"/>
      <c r="K3" s="1034"/>
      <c r="L3" s="1034"/>
      <c r="M3" s="1034"/>
      <c r="N3" s="1034"/>
      <c r="O3" s="1034"/>
      <c r="P3" s="1034"/>
      <c r="Q3" s="1035"/>
      <c r="R3" s="926"/>
      <c r="S3" s="925"/>
      <c r="U3" s="924"/>
      <c r="Z3" s="924"/>
      <c r="AA3" s="923"/>
    </row>
    <row r="4" spans="1:255" s="922" customFormat="1" ht="16.5" x14ac:dyDescent="0.3">
      <c r="A4" s="825"/>
      <c r="B4" s="1030" t="s">
        <v>733</v>
      </c>
      <c r="C4" s="1031"/>
      <c r="D4" s="1031"/>
      <c r="E4" s="1031"/>
      <c r="F4" s="1031"/>
      <c r="G4" s="1031"/>
      <c r="H4" s="1031"/>
      <c r="I4" s="1031"/>
      <c r="J4" s="1031"/>
      <c r="K4" s="1031"/>
      <c r="L4" s="1031"/>
      <c r="M4" s="1031"/>
      <c r="N4" s="1031"/>
      <c r="O4" s="1031"/>
      <c r="P4" s="1031"/>
      <c r="Q4" s="1032"/>
      <c r="R4" s="926"/>
      <c r="S4" s="925"/>
      <c r="U4" s="924"/>
      <c r="Z4" s="924"/>
      <c r="AA4" s="923"/>
    </row>
    <row r="5" spans="1:255" x14ac:dyDescent="0.25">
      <c r="B5" s="921"/>
    </row>
    <row r="6" spans="1:255" s="864" customFormat="1" ht="13.5" x14ac:dyDescent="0.25">
      <c r="A6" s="825"/>
      <c r="B6" s="815"/>
      <c r="C6" s="909" t="s">
        <v>102</v>
      </c>
      <c r="D6" s="909" t="s">
        <v>103</v>
      </c>
      <c r="E6" s="909" t="s">
        <v>104</v>
      </c>
      <c r="F6" s="909" t="s">
        <v>105</v>
      </c>
      <c r="G6" s="909" t="s">
        <v>106</v>
      </c>
      <c r="H6" s="909" t="s">
        <v>107</v>
      </c>
      <c r="I6" s="898" t="s">
        <v>135</v>
      </c>
      <c r="J6" s="909" t="s">
        <v>108</v>
      </c>
      <c r="K6" s="909" t="s">
        <v>109</v>
      </c>
      <c r="L6" s="909" t="s">
        <v>110</v>
      </c>
      <c r="M6" s="909" t="s">
        <v>111</v>
      </c>
      <c r="N6" s="909" t="s">
        <v>112</v>
      </c>
      <c r="O6" s="909" t="s">
        <v>113</v>
      </c>
      <c r="P6" s="909" t="s">
        <v>114</v>
      </c>
      <c r="Q6" s="898" t="s">
        <v>139</v>
      </c>
      <c r="R6" s="866"/>
      <c r="S6" s="869"/>
      <c r="T6" s="912"/>
      <c r="U6" s="912"/>
      <c r="V6" s="912"/>
      <c r="W6" s="912"/>
      <c r="X6" s="912"/>
      <c r="Y6" s="912"/>
      <c r="Z6" s="912"/>
      <c r="AA6" s="912"/>
      <c r="AB6" s="920"/>
      <c r="AC6" s="920"/>
      <c r="AD6" s="920"/>
      <c r="AE6" s="920"/>
      <c r="AF6" s="920"/>
      <c r="AG6" s="920"/>
      <c r="AH6" s="920"/>
      <c r="AI6" s="920"/>
      <c r="AJ6" s="920"/>
      <c r="AK6" s="920"/>
      <c r="AL6" s="920"/>
      <c r="AM6" s="920"/>
      <c r="AN6" s="920"/>
      <c r="AO6" s="920"/>
      <c r="AP6" s="920"/>
      <c r="AQ6" s="920"/>
      <c r="AR6" s="920"/>
      <c r="AS6" s="920"/>
      <c r="AT6" s="920"/>
      <c r="AU6" s="920"/>
      <c r="AV6" s="920"/>
      <c r="AW6" s="920"/>
      <c r="AX6" s="920"/>
      <c r="AY6" s="920"/>
      <c r="AZ6" s="920"/>
      <c r="BA6" s="920"/>
      <c r="BB6" s="920"/>
      <c r="BC6" s="920"/>
      <c r="BD6" s="920"/>
      <c r="BE6" s="920"/>
      <c r="BF6" s="920"/>
      <c r="BG6" s="920"/>
      <c r="BH6" s="920"/>
      <c r="BI6" s="920"/>
      <c r="BJ6" s="920"/>
      <c r="BK6" s="920"/>
      <c r="BL6" s="920"/>
      <c r="BM6" s="920"/>
      <c r="BN6" s="920"/>
      <c r="BO6" s="920"/>
      <c r="BP6" s="920"/>
      <c r="BQ6" s="920"/>
      <c r="BR6" s="920"/>
      <c r="BS6" s="920"/>
      <c r="BT6" s="920"/>
      <c r="BU6" s="920"/>
      <c r="BV6" s="920"/>
      <c r="BW6" s="920"/>
      <c r="BX6" s="920"/>
      <c r="BY6" s="920"/>
      <c r="BZ6" s="920"/>
      <c r="CA6" s="920"/>
      <c r="CB6" s="920"/>
      <c r="CC6" s="920"/>
      <c r="CD6" s="920"/>
      <c r="CE6" s="920"/>
      <c r="CF6" s="920"/>
      <c r="CG6" s="920"/>
      <c r="CH6" s="920"/>
      <c r="CI6" s="920"/>
      <c r="CJ6" s="920"/>
      <c r="CK6" s="920"/>
      <c r="CL6" s="920"/>
      <c r="CM6" s="920"/>
      <c r="CN6" s="920"/>
      <c r="CO6" s="920"/>
      <c r="CP6" s="920"/>
      <c r="CQ6" s="920"/>
      <c r="CR6" s="920"/>
      <c r="CS6" s="920"/>
      <c r="CT6" s="920"/>
      <c r="CU6" s="920"/>
      <c r="CV6" s="920"/>
      <c r="CW6" s="920"/>
      <c r="CX6" s="920"/>
      <c r="CY6" s="920"/>
      <c r="CZ6" s="920"/>
      <c r="DA6" s="920"/>
      <c r="DB6" s="920"/>
      <c r="DC6" s="920"/>
      <c r="DD6" s="920"/>
      <c r="DE6" s="920"/>
      <c r="DF6" s="920"/>
      <c r="DG6" s="920"/>
      <c r="DH6" s="920"/>
      <c r="DI6" s="920"/>
      <c r="DJ6" s="920"/>
      <c r="DK6" s="920"/>
      <c r="DL6" s="920"/>
      <c r="DM6" s="920"/>
      <c r="DN6" s="920"/>
      <c r="DO6" s="920"/>
      <c r="DP6" s="920"/>
      <c r="DQ6" s="920"/>
      <c r="DR6" s="920"/>
      <c r="DS6" s="920"/>
      <c r="DT6" s="920"/>
      <c r="DU6" s="920"/>
      <c r="DV6" s="920"/>
      <c r="DW6" s="920"/>
      <c r="DX6" s="920"/>
      <c r="DY6" s="920"/>
      <c r="DZ6" s="920"/>
      <c r="EA6" s="920"/>
      <c r="EB6" s="920"/>
      <c r="EC6" s="920"/>
      <c r="ED6" s="920"/>
      <c r="EE6" s="920"/>
      <c r="EF6" s="920"/>
      <c r="EG6" s="920"/>
      <c r="EH6" s="920"/>
      <c r="EI6" s="920"/>
      <c r="EJ6" s="920"/>
      <c r="EK6" s="920"/>
      <c r="EL6" s="920"/>
      <c r="EM6" s="920"/>
      <c r="EN6" s="920"/>
      <c r="EO6" s="920"/>
      <c r="EP6" s="920"/>
      <c r="EQ6" s="920"/>
      <c r="ER6" s="920"/>
      <c r="ES6" s="920"/>
      <c r="ET6" s="920"/>
      <c r="EU6" s="920"/>
      <c r="EV6" s="920"/>
      <c r="EW6" s="920"/>
      <c r="EX6" s="920"/>
      <c r="EY6" s="920"/>
      <c r="EZ6" s="920"/>
      <c r="FA6" s="920"/>
      <c r="FB6" s="920"/>
      <c r="FC6" s="920"/>
      <c r="FD6" s="920"/>
      <c r="FE6" s="920"/>
      <c r="FF6" s="920"/>
      <c r="FG6" s="920"/>
      <c r="FH6" s="920"/>
      <c r="FI6" s="920"/>
      <c r="FJ6" s="920"/>
      <c r="FK6" s="920"/>
      <c r="FL6" s="920"/>
      <c r="FM6" s="920"/>
      <c r="FN6" s="920"/>
      <c r="FO6" s="920"/>
      <c r="FP6" s="920"/>
      <c r="FQ6" s="920"/>
      <c r="FR6" s="920"/>
      <c r="FS6" s="920"/>
      <c r="FT6" s="920"/>
      <c r="FU6" s="920"/>
      <c r="FV6" s="920"/>
      <c r="FW6" s="920"/>
      <c r="FX6" s="920"/>
      <c r="FY6" s="920"/>
      <c r="FZ6" s="920"/>
      <c r="GA6" s="920"/>
      <c r="GB6" s="920"/>
      <c r="GC6" s="920"/>
      <c r="GD6" s="920"/>
      <c r="GE6" s="920"/>
      <c r="GF6" s="920"/>
      <c r="GG6" s="920"/>
      <c r="GH6" s="920"/>
      <c r="GI6" s="920"/>
      <c r="GJ6" s="920"/>
      <c r="GK6" s="920"/>
      <c r="GL6" s="920"/>
      <c r="GM6" s="920"/>
      <c r="GN6" s="920"/>
      <c r="GO6" s="920"/>
      <c r="GP6" s="920"/>
      <c r="GQ6" s="920"/>
      <c r="GR6" s="920"/>
      <c r="GS6" s="920"/>
      <c r="GT6" s="920"/>
      <c r="GU6" s="920"/>
      <c r="GV6" s="920"/>
      <c r="GW6" s="920"/>
      <c r="GX6" s="920"/>
      <c r="GY6" s="920"/>
      <c r="GZ6" s="920"/>
      <c r="HA6" s="920"/>
      <c r="HB6" s="920"/>
      <c r="HC6" s="920"/>
      <c r="HD6" s="920"/>
      <c r="HE6" s="920"/>
      <c r="HF6" s="920"/>
      <c r="HG6" s="920"/>
      <c r="HH6" s="920"/>
      <c r="HI6" s="920"/>
      <c r="HJ6" s="920"/>
      <c r="HK6" s="920"/>
      <c r="HL6" s="920"/>
      <c r="HM6" s="920"/>
      <c r="HN6" s="920"/>
      <c r="HO6" s="920"/>
      <c r="HP6" s="920"/>
      <c r="HQ6" s="920"/>
      <c r="HR6" s="920"/>
      <c r="HS6" s="920"/>
      <c r="HT6" s="920"/>
      <c r="HU6" s="920"/>
      <c r="HV6" s="920"/>
      <c r="HW6" s="920"/>
      <c r="HX6" s="920"/>
      <c r="HY6" s="920"/>
      <c r="HZ6" s="920"/>
      <c r="IA6" s="920"/>
      <c r="IB6" s="920"/>
      <c r="IC6" s="920"/>
      <c r="ID6" s="920"/>
      <c r="IE6" s="920"/>
      <c r="IF6" s="920"/>
      <c r="IG6" s="920"/>
      <c r="IH6" s="920"/>
      <c r="II6" s="920"/>
      <c r="IJ6" s="920"/>
      <c r="IK6" s="920"/>
      <c r="IL6" s="920"/>
      <c r="IM6" s="920"/>
      <c r="IN6" s="920"/>
      <c r="IO6" s="920"/>
      <c r="IP6" s="920"/>
      <c r="IQ6" s="920"/>
      <c r="IR6" s="920"/>
      <c r="IS6" s="920"/>
      <c r="IT6" s="920"/>
      <c r="IU6" s="920"/>
    </row>
    <row r="7" spans="1:255" s="879" customFormat="1" ht="13.5" x14ac:dyDescent="0.25">
      <c r="A7" s="867"/>
      <c r="B7" s="906" t="s">
        <v>115</v>
      </c>
      <c r="C7" s="533">
        <v>203</v>
      </c>
      <c r="D7" s="533">
        <v>161</v>
      </c>
      <c r="E7" s="533">
        <v>123</v>
      </c>
      <c r="F7" s="533">
        <v>128</v>
      </c>
      <c r="G7" s="533">
        <v>119</v>
      </c>
      <c r="H7" s="533">
        <v>81</v>
      </c>
      <c r="I7" s="898">
        <f>SUM(C7:H7)</f>
        <v>815</v>
      </c>
      <c r="J7" s="905"/>
      <c r="K7" s="905"/>
      <c r="L7" s="905"/>
      <c r="M7" s="905"/>
      <c r="N7" s="905"/>
      <c r="O7" s="905"/>
      <c r="P7" s="905"/>
      <c r="Q7" s="898">
        <f>SUM(J7:P7)</f>
        <v>0</v>
      </c>
      <c r="R7" s="883"/>
      <c r="S7" s="870"/>
      <c r="T7" s="916"/>
      <c r="U7" s="916"/>
      <c r="V7" s="916"/>
      <c r="W7" s="916"/>
      <c r="X7" s="916"/>
      <c r="Y7" s="916"/>
      <c r="Z7" s="916"/>
      <c r="AA7" s="916"/>
      <c r="AB7" s="917"/>
      <c r="AC7" s="917"/>
      <c r="AD7" s="917"/>
      <c r="AE7" s="917"/>
      <c r="AF7" s="917"/>
      <c r="AG7" s="917"/>
      <c r="AH7" s="917"/>
      <c r="AI7" s="917"/>
      <c r="AJ7" s="917"/>
      <c r="AK7" s="917"/>
      <c r="AL7" s="917"/>
      <c r="AM7" s="917"/>
      <c r="AN7" s="917"/>
      <c r="AO7" s="917"/>
      <c r="AP7" s="917"/>
      <c r="AQ7" s="917"/>
      <c r="AR7" s="917"/>
      <c r="AS7" s="917"/>
      <c r="AT7" s="917"/>
      <c r="AU7" s="917"/>
      <c r="AV7" s="917"/>
      <c r="AW7" s="917"/>
      <c r="AX7" s="917"/>
      <c r="AY7" s="917"/>
      <c r="AZ7" s="917"/>
      <c r="BA7" s="917"/>
      <c r="BB7" s="917"/>
      <c r="BC7" s="917"/>
      <c r="BD7" s="917"/>
      <c r="BE7" s="917"/>
      <c r="BF7" s="917"/>
      <c r="BG7" s="917"/>
      <c r="BH7" s="917"/>
      <c r="BI7" s="917"/>
      <c r="BJ7" s="917"/>
      <c r="BK7" s="917"/>
      <c r="BL7" s="917"/>
      <c r="BM7" s="917"/>
      <c r="BN7" s="917"/>
      <c r="BO7" s="917"/>
      <c r="BP7" s="917"/>
      <c r="BQ7" s="917"/>
      <c r="BR7" s="917"/>
      <c r="BS7" s="917"/>
      <c r="BT7" s="917"/>
      <c r="BU7" s="917"/>
      <c r="BV7" s="917"/>
      <c r="BW7" s="917"/>
      <c r="BX7" s="917"/>
      <c r="BY7" s="917"/>
      <c r="BZ7" s="917"/>
      <c r="CA7" s="917"/>
      <c r="CB7" s="917"/>
      <c r="CC7" s="917"/>
      <c r="CD7" s="917"/>
      <c r="CE7" s="917"/>
      <c r="CF7" s="917"/>
      <c r="CG7" s="917"/>
      <c r="CH7" s="917"/>
      <c r="CI7" s="917"/>
      <c r="CJ7" s="917"/>
      <c r="CK7" s="917"/>
      <c r="CL7" s="917"/>
      <c r="CM7" s="917"/>
      <c r="CN7" s="917"/>
      <c r="CO7" s="917"/>
      <c r="CP7" s="917"/>
      <c r="CQ7" s="917"/>
      <c r="CR7" s="917"/>
      <c r="CS7" s="917"/>
      <c r="CT7" s="917"/>
      <c r="CU7" s="917"/>
      <c r="CV7" s="917"/>
      <c r="CW7" s="917"/>
      <c r="CX7" s="917"/>
      <c r="CY7" s="917"/>
      <c r="CZ7" s="917"/>
      <c r="DA7" s="917"/>
      <c r="DB7" s="917"/>
      <c r="DC7" s="917"/>
      <c r="DD7" s="917"/>
      <c r="DE7" s="917"/>
      <c r="DF7" s="917"/>
      <c r="DG7" s="917"/>
      <c r="DH7" s="917"/>
      <c r="DI7" s="917"/>
      <c r="DJ7" s="917"/>
      <c r="DK7" s="917"/>
      <c r="DL7" s="917"/>
      <c r="DM7" s="917"/>
      <c r="DN7" s="917"/>
      <c r="DO7" s="917"/>
      <c r="DP7" s="917"/>
      <c r="DQ7" s="917"/>
      <c r="DR7" s="917"/>
      <c r="DS7" s="917"/>
      <c r="DT7" s="917"/>
      <c r="DU7" s="917"/>
      <c r="DV7" s="917"/>
      <c r="DW7" s="917"/>
      <c r="DX7" s="917"/>
      <c r="DY7" s="917"/>
      <c r="DZ7" s="917"/>
      <c r="EA7" s="917"/>
      <c r="EB7" s="917"/>
      <c r="EC7" s="917"/>
      <c r="ED7" s="917"/>
      <c r="EE7" s="917"/>
      <c r="EF7" s="917"/>
      <c r="EG7" s="917"/>
      <c r="EH7" s="917"/>
      <c r="EI7" s="917"/>
      <c r="EJ7" s="917"/>
      <c r="EK7" s="917"/>
      <c r="EL7" s="917"/>
      <c r="EM7" s="917"/>
      <c r="EN7" s="917"/>
      <c r="EO7" s="917"/>
      <c r="EP7" s="917"/>
      <c r="EQ7" s="917"/>
      <c r="ER7" s="917"/>
      <c r="ES7" s="917"/>
      <c r="ET7" s="917"/>
      <c r="EU7" s="917"/>
      <c r="EV7" s="917"/>
      <c r="EW7" s="917"/>
      <c r="EX7" s="917"/>
      <c r="EY7" s="917"/>
      <c r="EZ7" s="917"/>
      <c r="FA7" s="917"/>
      <c r="FB7" s="917"/>
      <c r="FC7" s="917"/>
      <c r="FD7" s="917"/>
      <c r="FE7" s="917"/>
      <c r="FF7" s="917"/>
      <c r="FG7" s="917"/>
      <c r="FH7" s="917"/>
      <c r="FI7" s="917"/>
      <c r="FJ7" s="917"/>
      <c r="FK7" s="917"/>
      <c r="FL7" s="917"/>
      <c r="FM7" s="917"/>
      <c r="FN7" s="917"/>
      <c r="FO7" s="917"/>
      <c r="FP7" s="917"/>
      <c r="FQ7" s="917"/>
      <c r="FR7" s="917"/>
      <c r="FS7" s="917"/>
      <c r="FT7" s="917"/>
      <c r="FU7" s="917"/>
      <c r="FV7" s="917"/>
      <c r="FW7" s="917"/>
      <c r="FX7" s="917"/>
      <c r="FY7" s="917"/>
      <c r="FZ7" s="917"/>
      <c r="GA7" s="917"/>
      <c r="GB7" s="917"/>
      <c r="GC7" s="917"/>
      <c r="GD7" s="917"/>
      <c r="GE7" s="917"/>
      <c r="GF7" s="917"/>
      <c r="GG7" s="917"/>
      <c r="GH7" s="917"/>
      <c r="GI7" s="917"/>
      <c r="GJ7" s="917"/>
      <c r="GK7" s="917"/>
      <c r="GL7" s="917"/>
      <c r="GM7" s="917"/>
      <c r="GN7" s="917"/>
      <c r="GO7" s="917"/>
      <c r="GP7" s="917"/>
      <c r="GQ7" s="917"/>
      <c r="GR7" s="917"/>
      <c r="GS7" s="917"/>
      <c r="GT7" s="917"/>
      <c r="GU7" s="917"/>
      <c r="GV7" s="917"/>
      <c r="GW7" s="917"/>
      <c r="GX7" s="917"/>
      <c r="GY7" s="917"/>
      <c r="GZ7" s="917"/>
      <c r="HA7" s="917"/>
      <c r="HB7" s="917"/>
      <c r="HC7" s="917"/>
      <c r="HD7" s="917"/>
      <c r="HE7" s="917"/>
      <c r="HF7" s="917"/>
      <c r="HG7" s="917"/>
      <c r="HH7" s="917"/>
      <c r="HI7" s="917"/>
      <c r="HJ7" s="917"/>
      <c r="HK7" s="917"/>
      <c r="HL7" s="917"/>
      <c r="HM7" s="917"/>
      <c r="HN7" s="917"/>
      <c r="HO7" s="917"/>
      <c r="HP7" s="917"/>
      <c r="HQ7" s="917"/>
      <c r="HR7" s="917"/>
      <c r="HS7" s="917"/>
      <c r="HT7" s="917"/>
      <c r="HU7" s="917"/>
      <c r="HV7" s="917"/>
      <c r="HW7" s="917"/>
      <c r="HX7" s="917"/>
      <c r="HY7" s="917"/>
      <c r="HZ7" s="917"/>
      <c r="IA7" s="917"/>
      <c r="IB7" s="917"/>
      <c r="IC7" s="917"/>
      <c r="ID7" s="917"/>
      <c r="IE7" s="917"/>
      <c r="IF7" s="917"/>
      <c r="IG7" s="917"/>
      <c r="IH7" s="917"/>
      <c r="II7" s="917"/>
      <c r="IJ7" s="917"/>
      <c r="IK7" s="917"/>
      <c r="IL7" s="917"/>
      <c r="IM7" s="917"/>
      <c r="IN7" s="917"/>
      <c r="IO7" s="917"/>
      <c r="IP7" s="917"/>
      <c r="IQ7" s="917"/>
      <c r="IR7" s="917"/>
      <c r="IS7" s="917"/>
      <c r="IT7" s="917"/>
      <c r="IU7" s="917"/>
    </row>
    <row r="8" spans="1:255" s="879" customFormat="1" ht="13.5" x14ac:dyDescent="0.25">
      <c r="A8" s="867"/>
      <c r="B8" s="906" t="s">
        <v>116</v>
      </c>
      <c r="C8" s="888">
        <v>49</v>
      </c>
      <c r="D8" s="888">
        <v>56</v>
      </c>
      <c r="E8" s="905"/>
      <c r="F8" s="905"/>
      <c r="G8" s="905"/>
      <c r="H8" s="905"/>
      <c r="I8" s="898">
        <f>SUM(C8:H8)</f>
        <v>105</v>
      </c>
      <c r="J8" s="888">
        <v>28</v>
      </c>
      <c r="K8" s="888">
        <v>47</v>
      </c>
      <c r="L8" s="888">
        <v>76</v>
      </c>
      <c r="M8" s="888">
        <v>69</v>
      </c>
      <c r="N8" s="888">
        <v>53</v>
      </c>
      <c r="O8" s="888">
        <v>58</v>
      </c>
      <c r="P8" s="888">
        <v>43</v>
      </c>
      <c r="Q8" s="898">
        <f>SUM(J8:P8)</f>
        <v>374</v>
      </c>
      <c r="R8" s="883"/>
      <c r="S8" s="870"/>
      <c r="T8" s="916"/>
      <c r="U8" s="916"/>
      <c r="V8" s="916"/>
      <c r="W8" s="916"/>
      <c r="X8" s="916"/>
      <c r="Y8" s="916"/>
      <c r="Z8" s="916"/>
      <c r="AA8" s="916"/>
      <c r="AB8" s="917"/>
      <c r="AC8" s="917"/>
      <c r="AD8" s="917"/>
      <c r="AE8" s="917"/>
      <c r="AF8" s="917"/>
      <c r="AG8" s="917"/>
      <c r="AH8" s="917"/>
      <c r="AI8" s="917"/>
      <c r="AJ8" s="917"/>
      <c r="AK8" s="917"/>
      <c r="AL8" s="917"/>
      <c r="AM8" s="917"/>
      <c r="AN8" s="917"/>
      <c r="AO8" s="917"/>
      <c r="AP8" s="917"/>
      <c r="AQ8" s="917"/>
      <c r="AR8" s="917"/>
      <c r="AS8" s="917"/>
      <c r="AT8" s="917"/>
      <c r="AU8" s="917"/>
      <c r="AV8" s="917"/>
      <c r="AW8" s="917"/>
      <c r="AX8" s="917"/>
      <c r="AY8" s="917"/>
      <c r="AZ8" s="917"/>
      <c r="BA8" s="917"/>
      <c r="BB8" s="917"/>
      <c r="BC8" s="917"/>
      <c r="BD8" s="917"/>
      <c r="BE8" s="917"/>
      <c r="BF8" s="917"/>
      <c r="BG8" s="917"/>
      <c r="BH8" s="917"/>
      <c r="BI8" s="917"/>
      <c r="BJ8" s="917"/>
      <c r="BK8" s="917"/>
      <c r="BL8" s="917"/>
      <c r="BM8" s="917"/>
      <c r="BN8" s="917"/>
      <c r="BO8" s="917"/>
      <c r="BP8" s="917"/>
      <c r="BQ8" s="917"/>
      <c r="BR8" s="917"/>
      <c r="BS8" s="917"/>
      <c r="BT8" s="917"/>
      <c r="BU8" s="917"/>
      <c r="BV8" s="917"/>
      <c r="BW8" s="917"/>
      <c r="BX8" s="917"/>
      <c r="BY8" s="917"/>
      <c r="BZ8" s="917"/>
      <c r="CA8" s="917"/>
      <c r="CB8" s="917"/>
      <c r="CC8" s="917"/>
      <c r="CD8" s="917"/>
      <c r="CE8" s="917"/>
      <c r="CF8" s="917"/>
      <c r="CG8" s="917"/>
      <c r="CH8" s="917"/>
      <c r="CI8" s="917"/>
      <c r="CJ8" s="917"/>
      <c r="CK8" s="917"/>
      <c r="CL8" s="917"/>
      <c r="CM8" s="917"/>
      <c r="CN8" s="917"/>
      <c r="CO8" s="917"/>
      <c r="CP8" s="917"/>
      <c r="CQ8" s="917"/>
      <c r="CR8" s="917"/>
      <c r="CS8" s="917"/>
      <c r="CT8" s="917"/>
      <c r="CU8" s="917"/>
      <c r="CV8" s="917"/>
      <c r="CW8" s="917"/>
      <c r="CX8" s="917"/>
      <c r="CY8" s="917"/>
      <c r="CZ8" s="917"/>
      <c r="DA8" s="917"/>
      <c r="DB8" s="917"/>
      <c r="DC8" s="917"/>
      <c r="DD8" s="917"/>
      <c r="DE8" s="917"/>
      <c r="DF8" s="917"/>
      <c r="DG8" s="917"/>
      <c r="DH8" s="917"/>
      <c r="DI8" s="917"/>
      <c r="DJ8" s="917"/>
      <c r="DK8" s="917"/>
      <c r="DL8" s="917"/>
      <c r="DM8" s="917"/>
      <c r="DN8" s="917"/>
      <c r="DO8" s="917"/>
      <c r="DP8" s="917"/>
      <c r="DQ8" s="917"/>
      <c r="DR8" s="917"/>
      <c r="DS8" s="917"/>
      <c r="DT8" s="917"/>
      <c r="DU8" s="917"/>
      <c r="DV8" s="917"/>
      <c r="DW8" s="917"/>
      <c r="DX8" s="917"/>
      <c r="DY8" s="917"/>
      <c r="DZ8" s="917"/>
      <c r="EA8" s="917"/>
      <c r="EB8" s="917"/>
      <c r="EC8" s="917"/>
      <c r="ED8" s="917"/>
      <c r="EE8" s="917"/>
      <c r="EF8" s="917"/>
      <c r="EG8" s="917"/>
      <c r="EH8" s="917"/>
      <c r="EI8" s="917"/>
      <c r="EJ8" s="917"/>
      <c r="EK8" s="917"/>
      <c r="EL8" s="917"/>
      <c r="EM8" s="917"/>
      <c r="EN8" s="917"/>
      <c r="EO8" s="917"/>
      <c r="EP8" s="917"/>
      <c r="EQ8" s="917"/>
      <c r="ER8" s="917"/>
      <c r="ES8" s="917"/>
      <c r="ET8" s="917"/>
      <c r="EU8" s="917"/>
      <c r="EV8" s="917"/>
      <c r="EW8" s="917"/>
      <c r="EX8" s="917"/>
      <c r="EY8" s="917"/>
      <c r="EZ8" s="917"/>
      <c r="FA8" s="917"/>
      <c r="FB8" s="917"/>
      <c r="FC8" s="917"/>
      <c r="FD8" s="917"/>
      <c r="FE8" s="917"/>
      <c r="FF8" s="917"/>
      <c r="FG8" s="917"/>
      <c r="FH8" s="917"/>
      <c r="FI8" s="917"/>
      <c r="FJ8" s="917"/>
      <c r="FK8" s="917"/>
      <c r="FL8" s="917"/>
      <c r="FM8" s="917"/>
      <c r="FN8" s="917"/>
      <c r="FO8" s="917"/>
      <c r="FP8" s="917"/>
      <c r="FQ8" s="917"/>
      <c r="FR8" s="917"/>
      <c r="FS8" s="917"/>
      <c r="FT8" s="917"/>
      <c r="FU8" s="917"/>
      <c r="FV8" s="917"/>
      <c r="FW8" s="917"/>
      <c r="FX8" s="917"/>
      <c r="FY8" s="917"/>
      <c r="FZ8" s="917"/>
      <c r="GA8" s="917"/>
      <c r="GB8" s="917"/>
      <c r="GC8" s="917"/>
      <c r="GD8" s="917"/>
      <c r="GE8" s="917"/>
      <c r="GF8" s="917"/>
      <c r="GG8" s="917"/>
      <c r="GH8" s="917"/>
      <c r="GI8" s="917"/>
      <c r="GJ8" s="917"/>
      <c r="GK8" s="917"/>
      <c r="GL8" s="917"/>
      <c r="GM8" s="917"/>
      <c r="GN8" s="917"/>
      <c r="GO8" s="917"/>
      <c r="GP8" s="917"/>
      <c r="GQ8" s="917"/>
      <c r="GR8" s="917"/>
      <c r="GS8" s="917"/>
      <c r="GT8" s="917"/>
      <c r="GU8" s="917"/>
      <c r="GV8" s="917"/>
      <c r="GW8" s="917"/>
      <c r="GX8" s="917"/>
      <c r="GY8" s="917"/>
      <c r="GZ8" s="917"/>
      <c r="HA8" s="917"/>
      <c r="HB8" s="917"/>
      <c r="HC8" s="917"/>
      <c r="HD8" s="917"/>
      <c r="HE8" s="917"/>
      <c r="HF8" s="917"/>
      <c r="HG8" s="917"/>
      <c r="HH8" s="917"/>
      <c r="HI8" s="917"/>
      <c r="HJ8" s="917"/>
      <c r="HK8" s="917"/>
      <c r="HL8" s="917"/>
      <c r="HM8" s="917"/>
      <c r="HN8" s="917"/>
      <c r="HO8" s="917"/>
      <c r="HP8" s="917"/>
      <c r="HQ8" s="917"/>
      <c r="HR8" s="917"/>
      <c r="HS8" s="917"/>
      <c r="HT8" s="917"/>
      <c r="HU8" s="917"/>
      <c r="HV8" s="917"/>
      <c r="HW8" s="917"/>
      <c r="HX8" s="917"/>
      <c r="HY8" s="917"/>
      <c r="HZ8" s="917"/>
      <c r="IA8" s="917"/>
      <c r="IB8" s="917"/>
      <c r="IC8" s="917"/>
      <c r="ID8" s="917"/>
      <c r="IE8" s="917"/>
      <c r="IF8" s="917"/>
      <c r="IG8" s="917"/>
      <c r="IH8" s="917"/>
      <c r="II8" s="917"/>
      <c r="IJ8" s="917"/>
      <c r="IK8" s="917"/>
      <c r="IL8" s="917"/>
      <c r="IM8" s="917"/>
      <c r="IN8" s="917"/>
      <c r="IO8" s="917"/>
      <c r="IP8" s="917"/>
      <c r="IQ8" s="917"/>
      <c r="IR8" s="917"/>
      <c r="IS8" s="917"/>
      <c r="IT8" s="917"/>
      <c r="IU8" s="917"/>
    </row>
    <row r="9" spans="1:255" s="879" customFormat="1" ht="13.5" x14ac:dyDescent="0.25">
      <c r="A9" s="867"/>
      <c r="B9" s="906" t="s">
        <v>117</v>
      </c>
      <c r="C9" s="533">
        <v>80</v>
      </c>
      <c r="D9" s="533">
        <v>69</v>
      </c>
      <c r="E9" s="533">
        <v>49</v>
      </c>
      <c r="F9" s="533">
        <v>33</v>
      </c>
      <c r="G9" s="533">
        <v>45</v>
      </c>
      <c r="H9" s="533">
        <v>28</v>
      </c>
      <c r="I9" s="898">
        <f>SUM(C9:H9)</f>
        <v>304</v>
      </c>
      <c r="J9" s="906">
        <v>6</v>
      </c>
      <c r="K9" s="905"/>
      <c r="L9" s="905"/>
      <c r="M9" s="905"/>
      <c r="N9" s="905"/>
      <c r="O9" s="905"/>
      <c r="P9" s="905"/>
      <c r="Q9" s="898">
        <f>SUM(J9:P9)</f>
        <v>6</v>
      </c>
      <c r="R9" s="883"/>
      <c r="S9" s="870"/>
      <c r="T9" s="916"/>
      <c r="U9" s="916"/>
      <c r="V9" s="916"/>
      <c r="W9" s="916"/>
      <c r="X9" s="916"/>
      <c r="Y9" s="916"/>
      <c r="Z9" s="916"/>
      <c r="AA9" s="916"/>
      <c r="AB9" s="917"/>
      <c r="AC9" s="917"/>
      <c r="AD9" s="917"/>
      <c r="AE9" s="917"/>
      <c r="AF9" s="917"/>
      <c r="AG9" s="917"/>
      <c r="AH9" s="917"/>
      <c r="AI9" s="917"/>
      <c r="AJ9" s="917"/>
      <c r="AK9" s="917"/>
      <c r="AL9" s="917"/>
      <c r="AM9" s="917"/>
      <c r="AN9" s="917"/>
      <c r="AO9" s="917"/>
      <c r="AP9" s="917"/>
      <c r="AQ9" s="917"/>
      <c r="AR9" s="917"/>
      <c r="AS9" s="917"/>
      <c r="AT9" s="917"/>
      <c r="AU9" s="917"/>
      <c r="AV9" s="917"/>
      <c r="AW9" s="917"/>
      <c r="AX9" s="917"/>
      <c r="AY9" s="917"/>
      <c r="AZ9" s="917"/>
      <c r="BA9" s="917"/>
      <c r="BB9" s="917"/>
      <c r="BC9" s="917"/>
      <c r="BD9" s="917"/>
      <c r="BE9" s="917"/>
      <c r="BF9" s="917"/>
      <c r="BG9" s="917"/>
      <c r="BH9" s="917"/>
      <c r="BI9" s="917"/>
      <c r="BJ9" s="917"/>
      <c r="BK9" s="917"/>
      <c r="BL9" s="917"/>
      <c r="BM9" s="917"/>
      <c r="BN9" s="917"/>
      <c r="BO9" s="917"/>
      <c r="BP9" s="917"/>
      <c r="BQ9" s="917"/>
      <c r="BR9" s="917"/>
      <c r="BS9" s="917"/>
      <c r="BT9" s="917"/>
      <c r="BU9" s="917"/>
      <c r="BV9" s="917"/>
      <c r="BW9" s="917"/>
      <c r="BX9" s="917"/>
      <c r="BY9" s="917"/>
      <c r="BZ9" s="917"/>
      <c r="CA9" s="917"/>
      <c r="CB9" s="917"/>
      <c r="CC9" s="917"/>
      <c r="CD9" s="917"/>
      <c r="CE9" s="917"/>
      <c r="CF9" s="917"/>
      <c r="CG9" s="917"/>
      <c r="CH9" s="917"/>
      <c r="CI9" s="917"/>
      <c r="CJ9" s="917"/>
      <c r="CK9" s="917"/>
      <c r="CL9" s="917"/>
      <c r="CM9" s="917"/>
      <c r="CN9" s="917"/>
      <c r="CO9" s="917"/>
      <c r="CP9" s="917"/>
      <c r="CQ9" s="917"/>
      <c r="CR9" s="917"/>
      <c r="CS9" s="917"/>
      <c r="CT9" s="917"/>
      <c r="CU9" s="917"/>
      <c r="CV9" s="917"/>
      <c r="CW9" s="917"/>
      <c r="CX9" s="917"/>
      <c r="CY9" s="917"/>
      <c r="CZ9" s="917"/>
      <c r="DA9" s="917"/>
      <c r="DB9" s="917"/>
      <c r="DC9" s="917"/>
      <c r="DD9" s="917"/>
      <c r="DE9" s="917"/>
      <c r="DF9" s="917"/>
      <c r="DG9" s="917"/>
      <c r="DH9" s="917"/>
      <c r="DI9" s="917"/>
      <c r="DJ9" s="917"/>
      <c r="DK9" s="917"/>
      <c r="DL9" s="917"/>
      <c r="DM9" s="917"/>
      <c r="DN9" s="917"/>
      <c r="DO9" s="917"/>
      <c r="DP9" s="917"/>
      <c r="DQ9" s="917"/>
      <c r="DR9" s="917"/>
      <c r="DS9" s="917"/>
      <c r="DT9" s="917"/>
      <c r="DU9" s="917"/>
      <c r="DV9" s="917"/>
      <c r="DW9" s="917"/>
      <c r="DX9" s="917"/>
      <c r="DY9" s="917"/>
      <c r="DZ9" s="917"/>
      <c r="EA9" s="917"/>
      <c r="EB9" s="917"/>
      <c r="EC9" s="917"/>
      <c r="ED9" s="917"/>
      <c r="EE9" s="917"/>
      <c r="EF9" s="917"/>
      <c r="EG9" s="917"/>
      <c r="EH9" s="917"/>
      <c r="EI9" s="917"/>
      <c r="EJ9" s="917"/>
      <c r="EK9" s="917"/>
      <c r="EL9" s="917"/>
      <c r="EM9" s="917"/>
      <c r="EN9" s="917"/>
      <c r="EO9" s="917"/>
      <c r="EP9" s="917"/>
      <c r="EQ9" s="917"/>
      <c r="ER9" s="917"/>
      <c r="ES9" s="917"/>
      <c r="ET9" s="917"/>
      <c r="EU9" s="917"/>
      <c r="EV9" s="917"/>
      <c r="EW9" s="917"/>
      <c r="EX9" s="917"/>
      <c r="EY9" s="917"/>
      <c r="EZ9" s="917"/>
      <c r="FA9" s="917"/>
      <c r="FB9" s="917"/>
      <c r="FC9" s="917"/>
      <c r="FD9" s="917"/>
      <c r="FE9" s="917"/>
      <c r="FF9" s="917"/>
      <c r="FG9" s="917"/>
      <c r="FH9" s="917"/>
      <c r="FI9" s="917"/>
      <c r="FJ9" s="917"/>
      <c r="FK9" s="917"/>
      <c r="FL9" s="917"/>
      <c r="FM9" s="917"/>
      <c r="FN9" s="917"/>
      <c r="FO9" s="917"/>
      <c r="FP9" s="917"/>
      <c r="FQ9" s="917"/>
      <c r="FR9" s="917"/>
      <c r="FS9" s="917"/>
      <c r="FT9" s="917"/>
      <c r="FU9" s="917"/>
      <c r="FV9" s="917"/>
      <c r="FW9" s="917"/>
      <c r="FX9" s="917"/>
      <c r="FY9" s="917"/>
      <c r="FZ9" s="917"/>
      <c r="GA9" s="917"/>
      <c r="GB9" s="917"/>
      <c r="GC9" s="917"/>
      <c r="GD9" s="917"/>
      <c r="GE9" s="917"/>
      <c r="GF9" s="917"/>
      <c r="GG9" s="917"/>
      <c r="GH9" s="917"/>
      <c r="GI9" s="917"/>
      <c r="GJ9" s="917"/>
      <c r="GK9" s="917"/>
      <c r="GL9" s="917"/>
      <c r="GM9" s="917"/>
      <c r="GN9" s="917"/>
      <c r="GO9" s="917"/>
      <c r="GP9" s="917"/>
      <c r="GQ9" s="917"/>
      <c r="GR9" s="917"/>
      <c r="GS9" s="917"/>
      <c r="GT9" s="917"/>
      <c r="GU9" s="917"/>
      <c r="GV9" s="917"/>
      <c r="GW9" s="917"/>
      <c r="GX9" s="917"/>
      <c r="GY9" s="917"/>
      <c r="GZ9" s="917"/>
      <c r="HA9" s="917"/>
      <c r="HB9" s="917"/>
      <c r="HC9" s="917"/>
      <c r="HD9" s="917"/>
      <c r="HE9" s="917"/>
      <c r="HF9" s="917"/>
      <c r="HG9" s="917"/>
      <c r="HH9" s="917"/>
      <c r="HI9" s="917"/>
      <c r="HJ9" s="917"/>
      <c r="HK9" s="917"/>
      <c r="HL9" s="917"/>
      <c r="HM9" s="917"/>
      <c r="HN9" s="917"/>
      <c r="HO9" s="917"/>
      <c r="HP9" s="917"/>
      <c r="HQ9" s="917"/>
      <c r="HR9" s="917"/>
      <c r="HS9" s="917"/>
      <c r="HT9" s="917"/>
      <c r="HU9" s="917"/>
      <c r="HV9" s="917"/>
      <c r="HW9" s="917"/>
      <c r="HX9" s="917"/>
      <c r="HY9" s="917"/>
      <c r="HZ9" s="917"/>
      <c r="IA9" s="917"/>
      <c r="IB9" s="917"/>
      <c r="IC9" s="917"/>
      <c r="ID9" s="917"/>
      <c r="IE9" s="917"/>
      <c r="IF9" s="917"/>
      <c r="IG9" s="917"/>
      <c r="IH9" s="917"/>
      <c r="II9" s="917"/>
      <c r="IJ9" s="917"/>
      <c r="IK9" s="917"/>
      <c r="IL9" s="917"/>
      <c r="IM9" s="917"/>
      <c r="IN9" s="917"/>
      <c r="IO9" s="917"/>
      <c r="IP9" s="917"/>
      <c r="IQ9" s="917"/>
      <c r="IR9" s="917"/>
      <c r="IS9" s="917"/>
      <c r="IT9" s="917"/>
      <c r="IU9" s="917"/>
    </row>
    <row r="10" spans="1:255" s="879" customFormat="1" ht="13.5" x14ac:dyDescent="0.25">
      <c r="A10" s="867"/>
      <c r="B10" s="906" t="s">
        <v>118</v>
      </c>
      <c r="C10" s="533">
        <v>39</v>
      </c>
      <c r="D10" s="533">
        <v>52</v>
      </c>
      <c r="E10" s="533">
        <v>19</v>
      </c>
      <c r="F10" s="533">
        <v>15</v>
      </c>
      <c r="G10" s="533">
        <v>34</v>
      </c>
      <c r="H10" s="533">
        <v>29</v>
      </c>
      <c r="I10" s="898">
        <f>SUM(C10:H10)</f>
        <v>188</v>
      </c>
      <c r="J10" s="905"/>
      <c r="K10" s="905"/>
      <c r="L10" s="905"/>
      <c r="M10" s="905"/>
      <c r="N10" s="905"/>
      <c r="O10" s="905"/>
      <c r="P10" s="905"/>
      <c r="Q10" s="898">
        <f>SUM(J10:P10)</f>
        <v>0</v>
      </c>
      <c r="R10" s="883"/>
      <c r="S10" s="870"/>
      <c r="T10" s="916"/>
      <c r="U10" s="916"/>
      <c r="V10" s="916"/>
      <c r="W10" s="916"/>
      <c r="X10" s="916"/>
      <c r="Y10" s="916"/>
      <c r="Z10" s="916"/>
      <c r="AA10" s="916"/>
      <c r="AB10" s="917"/>
      <c r="AC10" s="917"/>
      <c r="AD10" s="916"/>
      <c r="AE10" s="916"/>
      <c r="AF10" s="916"/>
      <c r="AG10" s="916"/>
      <c r="AH10" s="916"/>
      <c r="AI10" s="916"/>
      <c r="AJ10" s="917"/>
      <c r="AK10" s="917"/>
      <c r="AL10" s="917"/>
      <c r="AM10" s="917"/>
      <c r="AN10" s="917"/>
      <c r="AO10" s="917"/>
      <c r="AP10" s="917"/>
      <c r="AQ10" s="917"/>
      <c r="AR10" s="917"/>
      <c r="AS10" s="917"/>
      <c r="AT10" s="917"/>
      <c r="AU10" s="917"/>
      <c r="AV10" s="917"/>
      <c r="AW10" s="917"/>
      <c r="AX10" s="917"/>
      <c r="AY10" s="917"/>
      <c r="AZ10" s="917"/>
      <c r="BA10" s="917"/>
      <c r="BB10" s="917"/>
      <c r="BC10" s="917"/>
      <c r="BD10" s="917"/>
      <c r="BE10" s="917"/>
      <c r="BF10" s="917"/>
      <c r="BG10" s="917"/>
      <c r="BH10" s="917"/>
      <c r="BI10" s="917"/>
      <c r="BJ10" s="917"/>
      <c r="BK10" s="917"/>
      <c r="BL10" s="917"/>
      <c r="BM10" s="917"/>
      <c r="BN10" s="917"/>
      <c r="BO10" s="917"/>
      <c r="BP10" s="917"/>
      <c r="BQ10" s="917"/>
      <c r="BR10" s="917"/>
      <c r="BS10" s="917"/>
      <c r="BT10" s="917"/>
      <c r="BU10" s="917"/>
      <c r="BV10" s="917"/>
      <c r="BW10" s="917"/>
      <c r="BX10" s="917"/>
      <c r="BY10" s="917"/>
      <c r="BZ10" s="917"/>
      <c r="CA10" s="917"/>
      <c r="CB10" s="917"/>
      <c r="CC10" s="917"/>
      <c r="CD10" s="917"/>
      <c r="CE10" s="917"/>
      <c r="CF10" s="917"/>
      <c r="CG10" s="917"/>
      <c r="CH10" s="917"/>
      <c r="CI10" s="917"/>
      <c r="CJ10" s="917"/>
      <c r="CK10" s="917"/>
      <c r="CL10" s="917"/>
      <c r="CM10" s="917"/>
      <c r="CN10" s="917"/>
      <c r="CO10" s="917"/>
      <c r="CP10" s="917"/>
      <c r="CQ10" s="917"/>
      <c r="CR10" s="917"/>
      <c r="CS10" s="917"/>
      <c r="CT10" s="917"/>
      <c r="CU10" s="917"/>
      <c r="CV10" s="917"/>
      <c r="CW10" s="917"/>
      <c r="CX10" s="917"/>
      <c r="CY10" s="917"/>
      <c r="CZ10" s="917"/>
      <c r="DA10" s="917"/>
      <c r="DB10" s="917"/>
      <c r="DC10" s="917"/>
      <c r="DD10" s="917"/>
      <c r="DE10" s="917"/>
      <c r="DF10" s="917"/>
      <c r="DG10" s="917"/>
      <c r="DH10" s="917"/>
      <c r="DI10" s="917"/>
      <c r="DJ10" s="917"/>
      <c r="DK10" s="917"/>
      <c r="DL10" s="917"/>
      <c r="DM10" s="917"/>
      <c r="DN10" s="917"/>
      <c r="DO10" s="917"/>
      <c r="DP10" s="917"/>
      <c r="DQ10" s="917"/>
      <c r="DR10" s="917"/>
      <c r="DS10" s="917"/>
      <c r="DT10" s="917"/>
      <c r="DU10" s="917"/>
      <c r="DV10" s="917"/>
      <c r="DW10" s="917"/>
      <c r="DX10" s="917"/>
      <c r="DY10" s="917"/>
      <c r="DZ10" s="917"/>
      <c r="EA10" s="917"/>
      <c r="EB10" s="917"/>
      <c r="EC10" s="917"/>
      <c r="ED10" s="917"/>
      <c r="EE10" s="917"/>
      <c r="EF10" s="917"/>
      <c r="EG10" s="917"/>
      <c r="EH10" s="917"/>
      <c r="EI10" s="917"/>
      <c r="EJ10" s="917"/>
      <c r="EK10" s="917"/>
      <c r="EL10" s="917"/>
      <c r="EM10" s="917"/>
      <c r="EN10" s="917"/>
      <c r="EO10" s="917"/>
      <c r="EP10" s="917"/>
      <c r="EQ10" s="917"/>
      <c r="ER10" s="917"/>
      <c r="ES10" s="917"/>
      <c r="ET10" s="917"/>
      <c r="EU10" s="917"/>
      <c r="EV10" s="917"/>
      <c r="EW10" s="917"/>
      <c r="EX10" s="917"/>
      <c r="EY10" s="917"/>
      <c r="EZ10" s="917"/>
      <c r="FA10" s="917"/>
      <c r="FB10" s="917"/>
      <c r="FC10" s="917"/>
      <c r="FD10" s="917"/>
      <c r="FE10" s="917"/>
      <c r="FF10" s="917"/>
      <c r="FG10" s="917"/>
      <c r="FH10" s="917"/>
      <c r="FI10" s="917"/>
      <c r="FJ10" s="917"/>
      <c r="FK10" s="917"/>
      <c r="FL10" s="917"/>
      <c r="FM10" s="917"/>
      <c r="FN10" s="917"/>
      <c r="FO10" s="917"/>
      <c r="FP10" s="917"/>
      <c r="FQ10" s="917"/>
      <c r="FR10" s="917"/>
      <c r="FS10" s="917"/>
      <c r="FT10" s="917"/>
      <c r="FU10" s="917"/>
      <c r="FV10" s="917"/>
      <c r="FW10" s="917"/>
      <c r="FX10" s="917"/>
      <c r="FY10" s="917"/>
      <c r="FZ10" s="917"/>
      <c r="GA10" s="917"/>
      <c r="GB10" s="917"/>
      <c r="GC10" s="917"/>
      <c r="GD10" s="917"/>
      <c r="GE10" s="917"/>
      <c r="GF10" s="917"/>
      <c r="GG10" s="917"/>
      <c r="GH10" s="917"/>
      <c r="GI10" s="917"/>
      <c r="GJ10" s="917"/>
      <c r="GK10" s="917"/>
      <c r="GL10" s="917"/>
      <c r="GM10" s="917"/>
      <c r="GN10" s="917"/>
      <c r="GO10" s="917"/>
      <c r="GP10" s="917"/>
      <c r="GQ10" s="917"/>
      <c r="GR10" s="917"/>
      <c r="GS10" s="917"/>
      <c r="GT10" s="917"/>
      <c r="GU10" s="917"/>
      <c r="GV10" s="917"/>
      <c r="GW10" s="917"/>
      <c r="GX10" s="917"/>
      <c r="GY10" s="917"/>
      <c r="GZ10" s="917"/>
      <c r="HA10" s="917"/>
      <c r="HB10" s="917"/>
      <c r="HC10" s="917"/>
      <c r="HD10" s="917"/>
      <c r="HE10" s="917"/>
      <c r="HF10" s="917"/>
      <c r="HG10" s="917"/>
      <c r="HH10" s="917"/>
      <c r="HI10" s="917"/>
      <c r="HJ10" s="917"/>
      <c r="HK10" s="917"/>
      <c r="HL10" s="917"/>
      <c r="HM10" s="917"/>
      <c r="HN10" s="917"/>
      <c r="HO10" s="917"/>
      <c r="HP10" s="917"/>
      <c r="HQ10" s="917"/>
      <c r="HR10" s="917"/>
      <c r="HS10" s="917"/>
      <c r="HT10" s="917"/>
      <c r="HU10" s="917"/>
      <c r="HV10" s="917"/>
      <c r="HW10" s="917"/>
      <c r="HX10" s="917"/>
      <c r="HY10" s="917"/>
      <c r="HZ10" s="917"/>
      <c r="IA10" s="917"/>
      <c r="IB10" s="917"/>
      <c r="IC10" s="917"/>
      <c r="ID10" s="917"/>
      <c r="IE10" s="917"/>
      <c r="IF10" s="917"/>
      <c r="IG10" s="917"/>
      <c r="IH10" s="917"/>
      <c r="II10" s="917"/>
      <c r="IJ10" s="917"/>
      <c r="IK10" s="917"/>
      <c r="IL10" s="917"/>
      <c r="IM10" s="917"/>
      <c r="IN10" s="917"/>
      <c r="IO10" s="917"/>
      <c r="IP10" s="917"/>
      <c r="IQ10" s="917"/>
      <c r="IR10" s="917"/>
      <c r="IS10" s="917"/>
      <c r="IT10" s="917"/>
      <c r="IU10" s="917"/>
    </row>
    <row r="11" spans="1:255" s="879" customFormat="1" ht="13.5" x14ac:dyDescent="0.25">
      <c r="A11" s="867"/>
      <c r="B11" s="885" t="s">
        <v>119</v>
      </c>
      <c r="C11" s="885">
        <f t="shared" ref="C11:H11" si="0">SUM(C7:C10)</f>
        <v>371</v>
      </c>
      <c r="D11" s="885">
        <f t="shared" si="0"/>
        <v>338</v>
      </c>
      <c r="E11" s="885">
        <f t="shared" si="0"/>
        <v>191</v>
      </c>
      <c r="F11" s="885">
        <f t="shared" si="0"/>
        <v>176</v>
      </c>
      <c r="G11" s="885">
        <f t="shared" si="0"/>
        <v>198</v>
      </c>
      <c r="H11" s="885">
        <f t="shared" si="0"/>
        <v>138</v>
      </c>
      <c r="I11" s="884">
        <f>SUM(C11:H11)</f>
        <v>1412</v>
      </c>
      <c r="J11" s="885">
        <f t="shared" ref="J11:P11" si="1">SUM(J7:J10)</f>
        <v>34</v>
      </c>
      <c r="K11" s="885">
        <f t="shared" si="1"/>
        <v>47</v>
      </c>
      <c r="L11" s="885">
        <f t="shared" si="1"/>
        <v>76</v>
      </c>
      <c r="M11" s="885">
        <f t="shared" si="1"/>
        <v>69</v>
      </c>
      <c r="N11" s="885">
        <f t="shared" si="1"/>
        <v>53</v>
      </c>
      <c r="O11" s="885">
        <f t="shared" si="1"/>
        <v>58</v>
      </c>
      <c r="P11" s="885">
        <f t="shared" si="1"/>
        <v>43</v>
      </c>
      <c r="Q11" s="884">
        <f>SUM(J11:P11)</f>
        <v>380</v>
      </c>
      <c r="R11" s="883"/>
      <c r="S11" s="870"/>
      <c r="T11" s="916"/>
      <c r="U11" s="916"/>
      <c r="V11" s="916"/>
      <c r="W11" s="916"/>
      <c r="X11" s="916"/>
      <c r="Y11" s="916"/>
      <c r="Z11" s="916"/>
      <c r="AA11" s="916"/>
      <c r="AB11" s="917"/>
      <c r="AC11" s="917"/>
      <c r="AD11" s="916"/>
      <c r="AE11" s="916"/>
      <c r="AF11" s="916"/>
      <c r="AG11" s="916"/>
      <c r="AH11" s="916"/>
      <c r="AI11" s="916"/>
      <c r="AJ11" s="917"/>
      <c r="AK11" s="917"/>
      <c r="AL11" s="917"/>
      <c r="AM11" s="917"/>
      <c r="AN11" s="917"/>
      <c r="AO11" s="917"/>
      <c r="AP11" s="917"/>
      <c r="AQ11" s="917"/>
      <c r="AR11" s="917"/>
      <c r="AS11" s="917"/>
      <c r="AT11" s="917"/>
      <c r="AU11" s="917"/>
      <c r="AV11" s="917"/>
      <c r="AW11" s="917"/>
      <c r="AX11" s="917"/>
      <c r="AY11" s="917"/>
      <c r="AZ11" s="917"/>
      <c r="BA11" s="917"/>
      <c r="BB11" s="917"/>
      <c r="BC11" s="917"/>
      <c r="BD11" s="917"/>
      <c r="BE11" s="917"/>
      <c r="BF11" s="917"/>
      <c r="BG11" s="917"/>
      <c r="BH11" s="917"/>
      <c r="BI11" s="917"/>
      <c r="BJ11" s="917"/>
      <c r="BK11" s="917"/>
      <c r="BL11" s="917"/>
      <c r="BM11" s="917"/>
      <c r="BN11" s="917"/>
      <c r="BO11" s="917"/>
      <c r="BP11" s="917"/>
      <c r="BQ11" s="917"/>
      <c r="BR11" s="917"/>
      <c r="BS11" s="917"/>
      <c r="BT11" s="917"/>
      <c r="BU11" s="917"/>
      <c r="BV11" s="917"/>
      <c r="BW11" s="917"/>
      <c r="BX11" s="917"/>
      <c r="BY11" s="917"/>
      <c r="BZ11" s="917"/>
      <c r="CA11" s="917"/>
      <c r="CB11" s="917"/>
      <c r="CC11" s="917"/>
      <c r="CD11" s="917"/>
      <c r="CE11" s="917"/>
      <c r="CF11" s="917"/>
      <c r="CG11" s="917"/>
      <c r="CH11" s="917"/>
      <c r="CI11" s="917"/>
      <c r="CJ11" s="917"/>
      <c r="CK11" s="917"/>
      <c r="CL11" s="917"/>
      <c r="CM11" s="917"/>
      <c r="CN11" s="917"/>
      <c r="CO11" s="917"/>
      <c r="CP11" s="917"/>
      <c r="CQ11" s="917"/>
      <c r="CR11" s="917"/>
      <c r="CS11" s="917"/>
      <c r="CT11" s="917"/>
      <c r="CU11" s="917"/>
      <c r="CV11" s="917"/>
      <c r="CW11" s="917"/>
      <c r="CX11" s="917"/>
      <c r="CY11" s="917"/>
      <c r="CZ11" s="917"/>
      <c r="DA11" s="917"/>
      <c r="DB11" s="917"/>
      <c r="DC11" s="917"/>
      <c r="DD11" s="917"/>
      <c r="DE11" s="917"/>
      <c r="DF11" s="917"/>
      <c r="DG11" s="917"/>
      <c r="DH11" s="917"/>
      <c r="DI11" s="917"/>
      <c r="DJ11" s="917"/>
      <c r="DK11" s="917"/>
      <c r="DL11" s="917"/>
      <c r="DM11" s="917"/>
      <c r="DN11" s="917"/>
      <c r="DO11" s="917"/>
      <c r="DP11" s="917"/>
      <c r="DQ11" s="917"/>
      <c r="DR11" s="917"/>
      <c r="DS11" s="917"/>
      <c r="DT11" s="917"/>
      <c r="DU11" s="917"/>
      <c r="DV11" s="917"/>
      <c r="DW11" s="917"/>
      <c r="DX11" s="917"/>
      <c r="DY11" s="917"/>
      <c r="DZ11" s="917"/>
      <c r="EA11" s="917"/>
      <c r="EB11" s="917"/>
      <c r="EC11" s="917"/>
      <c r="ED11" s="917"/>
      <c r="EE11" s="917"/>
      <c r="EF11" s="917"/>
      <c r="EG11" s="917"/>
      <c r="EH11" s="917"/>
      <c r="EI11" s="917"/>
      <c r="EJ11" s="917"/>
      <c r="EK11" s="917"/>
      <c r="EL11" s="917"/>
      <c r="EM11" s="917"/>
      <c r="EN11" s="917"/>
      <c r="EO11" s="917"/>
      <c r="EP11" s="917"/>
      <c r="EQ11" s="917"/>
      <c r="ER11" s="917"/>
      <c r="ES11" s="917"/>
      <c r="ET11" s="917"/>
      <c r="EU11" s="917"/>
      <c r="EV11" s="917"/>
      <c r="EW11" s="917"/>
      <c r="EX11" s="917"/>
      <c r="EY11" s="917"/>
      <c r="EZ11" s="917"/>
      <c r="FA11" s="917"/>
      <c r="FB11" s="917"/>
      <c r="FC11" s="917"/>
      <c r="FD11" s="917"/>
      <c r="FE11" s="917"/>
      <c r="FF11" s="917"/>
      <c r="FG11" s="917"/>
      <c r="FH11" s="917"/>
      <c r="FI11" s="917"/>
      <c r="FJ11" s="917"/>
      <c r="FK11" s="917"/>
      <c r="FL11" s="917"/>
      <c r="FM11" s="917"/>
      <c r="FN11" s="917"/>
      <c r="FO11" s="917"/>
      <c r="FP11" s="917"/>
      <c r="FQ11" s="917"/>
      <c r="FR11" s="917"/>
      <c r="FS11" s="917"/>
      <c r="FT11" s="917"/>
      <c r="FU11" s="917"/>
      <c r="FV11" s="917"/>
      <c r="FW11" s="917"/>
      <c r="FX11" s="917"/>
      <c r="FY11" s="917"/>
      <c r="FZ11" s="917"/>
      <c r="GA11" s="917"/>
      <c r="GB11" s="917"/>
      <c r="GC11" s="917"/>
      <c r="GD11" s="917"/>
      <c r="GE11" s="917"/>
      <c r="GF11" s="917"/>
      <c r="GG11" s="917"/>
      <c r="GH11" s="917"/>
      <c r="GI11" s="917"/>
      <c r="GJ11" s="917"/>
      <c r="GK11" s="917"/>
      <c r="GL11" s="917"/>
      <c r="GM11" s="917"/>
      <c r="GN11" s="917"/>
      <c r="GO11" s="917"/>
      <c r="GP11" s="917"/>
      <c r="GQ11" s="917"/>
      <c r="GR11" s="917"/>
      <c r="GS11" s="917"/>
      <c r="GT11" s="917"/>
      <c r="GU11" s="917"/>
      <c r="GV11" s="917"/>
      <c r="GW11" s="917"/>
      <c r="GX11" s="917"/>
      <c r="GY11" s="917"/>
      <c r="GZ11" s="917"/>
      <c r="HA11" s="917"/>
      <c r="HB11" s="917"/>
      <c r="HC11" s="917"/>
      <c r="HD11" s="917"/>
      <c r="HE11" s="917"/>
      <c r="HF11" s="917"/>
      <c r="HG11" s="917"/>
      <c r="HH11" s="917"/>
      <c r="HI11" s="917"/>
      <c r="HJ11" s="917"/>
      <c r="HK11" s="917"/>
      <c r="HL11" s="917"/>
      <c r="HM11" s="917"/>
      <c r="HN11" s="917"/>
      <c r="HO11" s="917"/>
      <c r="HP11" s="917"/>
      <c r="HQ11" s="917"/>
      <c r="HR11" s="917"/>
      <c r="HS11" s="917"/>
      <c r="HT11" s="917"/>
      <c r="HU11" s="917"/>
      <c r="HV11" s="917"/>
      <c r="HW11" s="917"/>
      <c r="HX11" s="917"/>
      <c r="HY11" s="917"/>
      <c r="HZ11" s="917"/>
      <c r="IA11" s="917"/>
      <c r="IB11" s="917"/>
      <c r="IC11" s="917"/>
      <c r="ID11" s="917"/>
      <c r="IE11" s="917"/>
      <c r="IF11" s="917"/>
      <c r="IG11" s="917"/>
      <c r="IH11" s="917"/>
      <c r="II11" s="917"/>
      <c r="IJ11" s="917"/>
      <c r="IK11" s="917"/>
      <c r="IL11" s="917"/>
      <c r="IM11" s="917"/>
      <c r="IN11" s="917"/>
      <c r="IO11" s="917"/>
      <c r="IP11" s="917"/>
      <c r="IQ11" s="917"/>
      <c r="IR11" s="917"/>
      <c r="IS11" s="917"/>
      <c r="IT11" s="917"/>
      <c r="IU11" s="917"/>
    </row>
    <row r="12" spans="1:255" s="907" customFormat="1" ht="13.5" x14ac:dyDescent="0.25">
      <c r="A12" s="883"/>
      <c r="B12" s="906"/>
      <c r="C12" s="888"/>
      <c r="D12" s="888"/>
      <c r="E12" s="888"/>
      <c r="F12" s="888"/>
      <c r="G12" s="888"/>
      <c r="H12" s="888"/>
      <c r="I12" s="898"/>
      <c r="J12" s="888"/>
      <c r="K12" s="888"/>
      <c r="L12" s="888"/>
      <c r="M12" s="888"/>
      <c r="N12" s="888"/>
      <c r="O12" s="888"/>
      <c r="P12" s="888"/>
      <c r="Q12" s="898"/>
      <c r="R12" s="883"/>
      <c r="S12" s="870"/>
      <c r="T12" s="916"/>
      <c r="U12" s="916"/>
      <c r="V12" s="916"/>
      <c r="W12" s="916"/>
      <c r="X12" s="916"/>
      <c r="Y12" s="916"/>
      <c r="Z12" s="916"/>
      <c r="AA12" s="916"/>
      <c r="AD12" s="915"/>
      <c r="AE12" s="915"/>
      <c r="AF12" s="915"/>
      <c r="AG12" s="915"/>
      <c r="AH12" s="915"/>
      <c r="AI12" s="915"/>
    </row>
    <row r="13" spans="1:255" s="879" customFormat="1" ht="13.5" x14ac:dyDescent="0.25">
      <c r="A13" s="867"/>
      <c r="B13" s="906" t="s">
        <v>120</v>
      </c>
      <c r="C13" s="919">
        <v>40</v>
      </c>
      <c r="D13" s="919">
        <v>40</v>
      </c>
      <c r="E13" s="919">
        <v>3</v>
      </c>
      <c r="F13" s="919">
        <v>11</v>
      </c>
      <c r="G13" s="919">
        <v>12</v>
      </c>
      <c r="H13" s="919">
        <v>8</v>
      </c>
      <c r="I13" s="898">
        <f t="shared" ref="I13:I19" si="2">SUM(C13:H13)</f>
        <v>114</v>
      </c>
      <c r="J13" s="888">
        <v>0</v>
      </c>
      <c r="K13" s="888">
        <v>3</v>
      </c>
      <c r="L13" s="540">
        <v>2</v>
      </c>
      <c r="M13" s="540">
        <v>3</v>
      </c>
      <c r="N13" s="540">
        <v>1</v>
      </c>
      <c r="O13" s="540">
        <v>1</v>
      </c>
      <c r="P13" s="540">
        <v>7</v>
      </c>
      <c r="Q13" s="898">
        <f t="shared" ref="Q13:Q19" si="3">SUM(J13:P13)</f>
        <v>17</v>
      </c>
      <c r="R13" s="883"/>
      <c r="S13" s="870"/>
      <c r="T13" s="916"/>
      <c r="U13" s="916"/>
      <c r="V13" s="916"/>
      <c r="W13" s="916"/>
      <c r="X13" s="916"/>
      <c r="Y13" s="916"/>
      <c r="Z13" s="916"/>
      <c r="AA13" s="916"/>
      <c r="AB13" s="917"/>
      <c r="AC13" s="917"/>
      <c r="AD13" s="918"/>
      <c r="AE13" s="918"/>
      <c r="AF13" s="918"/>
      <c r="AG13" s="918"/>
      <c r="AH13" s="918"/>
      <c r="AI13" s="918"/>
      <c r="AJ13" s="917"/>
      <c r="AK13" s="917"/>
      <c r="AL13" s="917"/>
      <c r="AM13" s="917"/>
      <c r="AN13" s="917"/>
      <c r="AO13" s="917"/>
      <c r="AP13" s="917"/>
      <c r="AQ13" s="917"/>
      <c r="AR13" s="917"/>
      <c r="AS13" s="917"/>
      <c r="AT13" s="917"/>
      <c r="AU13" s="917"/>
      <c r="AV13" s="917"/>
      <c r="AW13" s="917"/>
      <c r="AX13" s="917"/>
      <c r="AY13" s="917"/>
      <c r="AZ13" s="917"/>
      <c r="BA13" s="917"/>
      <c r="BB13" s="917"/>
      <c r="BC13" s="917"/>
      <c r="BD13" s="917"/>
      <c r="BE13" s="917"/>
      <c r="BF13" s="917"/>
      <c r="BG13" s="917"/>
      <c r="BH13" s="917"/>
      <c r="BI13" s="917"/>
      <c r="BJ13" s="917"/>
      <c r="BK13" s="917"/>
      <c r="BL13" s="917"/>
      <c r="BM13" s="917"/>
      <c r="BN13" s="917"/>
      <c r="BO13" s="917"/>
      <c r="BP13" s="917"/>
      <c r="BQ13" s="917"/>
      <c r="BR13" s="917"/>
      <c r="BS13" s="917"/>
      <c r="BT13" s="917"/>
      <c r="BU13" s="917"/>
      <c r="BV13" s="917"/>
      <c r="BW13" s="917"/>
      <c r="BX13" s="917"/>
      <c r="BY13" s="917"/>
      <c r="BZ13" s="917"/>
      <c r="CA13" s="917"/>
      <c r="CB13" s="917"/>
      <c r="CC13" s="917"/>
      <c r="CD13" s="917"/>
      <c r="CE13" s="917"/>
      <c r="CF13" s="917"/>
      <c r="CG13" s="917"/>
      <c r="CH13" s="917"/>
      <c r="CI13" s="917"/>
      <c r="CJ13" s="917"/>
      <c r="CK13" s="917"/>
      <c r="CL13" s="917"/>
      <c r="CM13" s="917"/>
      <c r="CN13" s="917"/>
      <c r="CO13" s="917"/>
      <c r="CP13" s="917"/>
      <c r="CQ13" s="917"/>
      <c r="CR13" s="917"/>
      <c r="CS13" s="917"/>
      <c r="CT13" s="917"/>
      <c r="CU13" s="917"/>
      <c r="CV13" s="917"/>
      <c r="CW13" s="917"/>
      <c r="CX13" s="917"/>
      <c r="CY13" s="917"/>
      <c r="CZ13" s="917"/>
      <c r="DA13" s="917"/>
      <c r="DB13" s="917"/>
      <c r="DC13" s="917"/>
      <c r="DD13" s="917"/>
      <c r="DE13" s="917"/>
      <c r="DF13" s="917"/>
      <c r="DG13" s="917"/>
      <c r="DH13" s="917"/>
      <c r="DI13" s="917"/>
      <c r="DJ13" s="917"/>
      <c r="DK13" s="917"/>
      <c r="DL13" s="917"/>
      <c r="DM13" s="917"/>
      <c r="DN13" s="917"/>
      <c r="DO13" s="917"/>
      <c r="DP13" s="917"/>
      <c r="DQ13" s="917"/>
      <c r="DR13" s="917"/>
      <c r="DS13" s="917"/>
      <c r="DT13" s="917"/>
      <c r="DU13" s="917"/>
      <c r="DV13" s="917"/>
      <c r="DW13" s="917"/>
      <c r="DX13" s="917"/>
      <c r="DY13" s="917"/>
      <c r="DZ13" s="917"/>
      <c r="EA13" s="917"/>
      <c r="EB13" s="917"/>
      <c r="EC13" s="917"/>
      <c r="ED13" s="917"/>
      <c r="EE13" s="917"/>
      <c r="EF13" s="917"/>
      <c r="EG13" s="917"/>
      <c r="EH13" s="917"/>
      <c r="EI13" s="917"/>
      <c r="EJ13" s="917"/>
      <c r="EK13" s="917"/>
      <c r="EL13" s="917"/>
      <c r="EM13" s="917"/>
      <c r="EN13" s="917"/>
      <c r="EO13" s="917"/>
      <c r="EP13" s="917"/>
      <c r="EQ13" s="917"/>
      <c r="ER13" s="917"/>
      <c r="ES13" s="917"/>
      <c r="ET13" s="917"/>
      <c r="EU13" s="917"/>
      <c r="EV13" s="917"/>
      <c r="EW13" s="917"/>
      <c r="EX13" s="917"/>
      <c r="EY13" s="917"/>
      <c r="EZ13" s="917"/>
      <c r="FA13" s="917"/>
      <c r="FB13" s="917"/>
      <c r="FC13" s="917"/>
      <c r="FD13" s="917"/>
      <c r="FE13" s="917"/>
      <c r="FF13" s="917"/>
      <c r="FG13" s="917"/>
      <c r="FH13" s="917"/>
      <c r="FI13" s="917"/>
      <c r="FJ13" s="917"/>
      <c r="FK13" s="917"/>
      <c r="FL13" s="917"/>
      <c r="FM13" s="917"/>
      <c r="FN13" s="917"/>
      <c r="FO13" s="917"/>
      <c r="FP13" s="917"/>
      <c r="FQ13" s="917"/>
      <c r="FR13" s="917"/>
      <c r="FS13" s="917"/>
      <c r="FT13" s="917"/>
      <c r="FU13" s="917"/>
      <c r="FV13" s="917"/>
      <c r="FW13" s="917"/>
      <c r="FX13" s="917"/>
      <c r="FY13" s="917"/>
      <c r="FZ13" s="917"/>
      <c r="GA13" s="917"/>
      <c r="GB13" s="917"/>
      <c r="GC13" s="917"/>
      <c r="GD13" s="917"/>
      <c r="GE13" s="917"/>
      <c r="GF13" s="917"/>
      <c r="GG13" s="917"/>
      <c r="GH13" s="917"/>
      <c r="GI13" s="917"/>
      <c r="GJ13" s="917"/>
      <c r="GK13" s="917"/>
      <c r="GL13" s="917"/>
      <c r="GM13" s="917"/>
      <c r="GN13" s="917"/>
      <c r="GO13" s="917"/>
      <c r="GP13" s="917"/>
      <c r="GQ13" s="917"/>
      <c r="GR13" s="917"/>
      <c r="GS13" s="917"/>
      <c r="GT13" s="917"/>
      <c r="GU13" s="917"/>
      <c r="GV13" s="917"/>
      <c r="GW13" s="917"/>
      <c r="GX13" s="917"/>
      <c r="GY13" s="917"/>
      <c r="GZ13" s="917"/>
      <c r="HA13" s="917"/>
      <c r="HB13" s="917"/>
      <c r="HC13" s="917"/>
      <c r="HD13" s="917"/>
      <c r="HE13" s="917"/>
      <c r="HF13" s="917"/>
      <c r="HG13" s="917"/>
      <c r="HH13" s="917"/>
      <c r="HI13" s="917"/>
      <c r="HJ13" s="917"/>
      <c r="HK13" s="917"/>
      <c r="HL13" s="917"/>
      <c r="HM13" s="917"/>
      <c r="HN13" s="917"/>
      <c r="HO13" s="917"/>
      <c r="HP13" s="917"/>
      <c r="HQ13" s="917"/>
      <c r="HR13" s="917"/>
      <c r="HS13" s="917"/>
      <c r="HT13" s="917"/>
      <c r="HU13" s="917"/>
      <c r="HV13" s="917"/>
      <c r="HW13" s="917"/>
      <c r="HX13" s="917"/>
      <c r="HY13" s="917"/>
      <c r="HZ13" s="917"/>
      <c r="IA13" s="917"/>
      <c r="IB13" s="917"/>
      <c r="IC13" s="917"/>
      <c r="ID13" s="917"/>
      <c r="IE13" s="917"/>
      <c r="IF13" s="917"/>
      <c r="IG13" s="917"/>
      <c r="IH13" s="917"/>
      <c r="II13" s="917"/>
      <c r="IJ13" s="917"/>
      <c r="IK13" s="917"/>
      <c r="IL13" s="917"/>
      <c r="IM13" s="917"/>
      <c r="IN13" s="917"/>
      <c r="IO13" s="917"/>
      <c r="IP13" s="917"/>
      <c r="IQ13" s="917"/>
      <c r="IR13" s="917"/>
      <c r="IS13" s="917"/>
      <c r="IT13" s="917"/>
      <c r="IU13" s="917"/>
    </row>
    <row r="14" spans="1:255" s="879" customFormat="1" ht="13.5" x14ac:dyDescent="0.25">
      <c r="A14" s="867"/>
      <c r="B14" s="906" t="s">
        <v>121</v>
      </c>
      <c r="C14" s="888">
        <v>117</v>
      </c>
      <c r="D14" s="888">
        <v>122</v>
      </c>
      <c r="E14" s="888">
        <v>93</v>
      </c>
      <c r="F14" s="888">
        <v>70</v>
      </c>
      <c r="G14" s="888">
        <v>70</v>
      </c>
      <c r="H14" s="888">
        <v>107</v>
      </c>
      <c r="I14" s="898">
        <f t="shared" si="2"/>
        <v>579</v>
      </c>
      <c r="J14" s="905"/>
      <c r="K14" s="905"/>
      <c r="L14" s="905"/>
      <c r="M14" s="905"/>
      <c r="N14" s="905"/>
      <c r="O14" s="905"/>
      <c r="P14" s="905"/>
      <c r="Q14" s="898">
        <f t="shared" si="3"/>
        <v>0</v>
      </c>
      <c r="R14" s="883"/>
      <c r="S14" s="870"/>
      <c r="T14" s="916"/>
      <c r="U14" s="916"/>
      <c r="V14" s="916"/>
      <c r="W14" s="916"/>
      <c r="X14" s="916"/>
      <c r="Y14" s="916"/>
      <c r="Z14" s="916"/>
      <c r="AA14" s="916"/>
      <c r="AB14" s="917"/>
      <c r="AC14" s="917"/>
      <c r="AD14" s="918"/>
      <c r="AE14" s="918"/>
      <c r="AF14" s="918"/>
      <c r="AG14" s="918"/>
      <c r="AH14" s="918"/>
      <c r="AI14" s="918"/>
      <c r="AJ14" s="917"/>
      <c r="AK14" s="917"/>
      <c r="AL14" s="917"/>
      <c r="AM14" s="917"/>
      <c r="AN14" s="917"/>
      <c r="AO14" s="917"/>
      <c r="AP14" s="917"/>
      <c r="AQ14" s="917"/>
      <c r="AR14" s="917"/>
      <c r="AS14" s="917"/>
      <c r="AT14" s="917"/>
      <c r="AU14" s="917"/>
      <c r="AV14" s="917"/>
      <c r="AW14" s="917"/>
      <c r="AX14" s="917"/>
      <c r="AY14" s="917"/>
      <c r="AZ14" s="917"/>
      <c r="BA14" s="917"/>
      <c r="BB14" s="917"/>
      <c r="BC14" s="917"/>
      <c r="BD14" s="917"/>
      <c r="BE14" s="917"/>
      <c r="BF14" s="917"/>
      <c r="BG14" s="917"/>
      <c r="BH14" s="917"/>
      <c r="BI14" s="917"/>
      <c r="BJ14" s="917"/>
      <c r="BK14" s="917"/>
      <c r="BL14" s="917"/>
      <c r="BM14" s="917"/>
      <c r="BN14" s="917"/>
      <c r="BO14" s="917"/>
      <c r="BP14" s="917"/>
      <c r="BQ14" s="917"/>
      <c r="BR14" s="917"/>
      <c r="BS14" s="917"/>
      <c r="BT14" s="917"/>
      <c r="BU14" s="917"/>
      <c r="BV14" s="917"/>
      <c r="BW14" s="917"/>
      <c r="BX14" s="917"/>
      <c r="BY14" s="917"/>
      <c r="BZ14" s="917"/>
      <c r="CA14" s="917"/>
      <c r="CB14" s="917"/>
      <c r="CC14" s="917"/>
      <c r="CD14" s="917"/>
      <c r="CE14" s="917"/>
      <c r="CF14" s="917"/>
      <c r="CG14" s="917"/>
      <c r="CH14" s="917"/>
      <c r="CI14" s="917"/>
      <c r="CJ14" s="917"/>
      <c r="CK14" s="917"/>
      <c r="CL14" s="917"/>
      <c r="CM14" s="917"/>
      <c r="CN14" s="917"/>
      <c r="CO14" s="917"/>
      <c r="CP14" s="917"/>
      <c r="CQ14" s="917"/>
      <c r="CR14" s="917"/>
      <c r="CS14" s="917"/>
      <c r="CT14" s="917"/>
      <c r="CU14" s="917"/>
      <c r="CV14" s="917"/>
      <c r="CW14" s="917"/>
      <c r="CX14" s="917"/>
      <c r="CY14" s="917"/>
      <c r="CZ14" s="917"/>
      <c r="DA14" s="917"/>
      <c r="DB14" s="917"/>
      <c r="DC14" s="917"/>
      <c r="DD14" s="917"/>
      <c r="DE14" s="917"/>
      <c r="DF14" s="917"/>
      <c r="DG14" s="917"/>
      <c r="DH14" s="917"/>
      <c r="DI14" s="917"/>
      <c r="DJ14" s="917"/>
      <c r="DK14" s="917"/>
      <c r="DL14" s="917"/>
      <c r="DM14" s="917"/>
      <c r="DN14" s="917"/>
      <c r="DO14" s="917"/>
      <c r="DP14" s="917"/>
      <c r="DQ14" s="917"/>
      <c r="DR14" s="917"/>
      <c r="DS14" s="917"/>
      <c r="DT14" s="917"/>
      <c r="DU14" s="917"/>
      <c r="DV14" s="917"/>
      <c r="DW14" s="917"/>
      <c r="DX14" s="917"/>
      <c r="DY14" s="917"/>
      <c r="DZ14" s="917"/>
      <c r="EA14" s="917"/>
      <c r="EB14" s="917"/>
      <c r="EC14" s="917"/>
      <c r="ED14" s="917"/>
      <c r="EE14" s="917"/>
      <c r="EF14" s="917"/>
      <c r="EG14" s="917"/>
      <c r="EH14" s="917"/>
      <c r="EI14" s="917"/>
      <c r="EJ14" s="917"/>
      <c r="EK14" s="917"/>
      <c r="EL14" s="917"/>
      <c r="EM14" s="917"/>
      <c r="EN14" s="917"/>
      <c r="EO14" s="917"/>
      <c r="EP14" s="917"/>
      <c r="EQ14" s="917"/>
      <c r="ER14" s="917"/>
      <c r="ES14" s="917"/>
      <c r="ET14" s="917"/>
      <c r="EU14" s="917"/>
      <c r="EV14" s="917"/>
      <c r="EW14" s="917"/>
      <c r="EX14" s="917"/>
      <c r="EY14" s="917"/>
      <c r="EZ14" s="917"/>
      <c r="FA14" s="917"/>
      <c r="FB14" s="917"/>
      <c r="FC14" s="917"/>
      <c r="FD14" s="917"/>
      <c r="FE14" s="917"/>
      <c r="FF14" s="917"/>
      <c r="FG14" s="917"/>
      <c r="FH14" s="917"/>
      <c r="FI14" s="917"/>
      <c r="FJ14" s="917"/>
      <c r="FK14" s="917"/>
      <c r="FL14" s="917"/>
      <c r="FM14" s="917"/>
      <c r="FN14" s="917"/>
      <c r="FO14" s="917"/>
      <c r="FP14" s="917"/>
      <c r="FQ14" s="917"/>
      <c r="FR14" s="917"/>
      <c r="FS14" s="917"/>
      <c r="FT14" s="917"/>
      <c r="FU14" s="917"/>
      <c r="FV14" s="917"/>
      <c r="FW14" s="917"/>
      <c r="FX14" s="917"/>
      <c r="FY14" s="917"/>
      <c r="FZ14" s="917"/>
      <c r="GA14" s="917"/>
      <c r="GB14" s="917"/>
      <c r="GC14" s="917"/>
      <c r="GD14" s="917"/>
      <c r="GE14" s="917"/>
      <c r="GF14" s="917"/>
      <c r="GG14" s="917"/>
      <c r="GH14" s="917"/>
      <c r="GI14" s="917"/>
      <c r="GJ14" s="917"/>
      <c r="GK14" s="917"/>
      <c r="GL14" s="917"/>
      <c r="GM14" s="917"/>
      <c r="GN14" s="917"/>
      <c r="GO14" s="917"/>
      <c r="GP14" s="917"/>
      <c r="GQ14" s="917"/>
      <c r="GR14" s="917"/>
      <c r="GS14" s="917"/>
      <c r="GT14" s="917"/>
      <c r="GU14" s="917"/>
      <c r="GV14" s="917"/>
      <c r="GW14" s="917"/>
      <c r="GX14" s="917"/>
      <c r="GY14" s="917"/>
      <c r="GZ14" s="917"/>
      <c r="HA14" s="917"/>
      <c r="HB14" s="917"/>
      <c r="HC14" s="917"/>
      <c r="HD14" s="917"/>
      <c r="HE14" s="917"/>
      <c r="HF14" s="917"/>
      <c r="HG14" s="917"/>
      <c r="HH14" s="917"/>
      <c r="HI14" s="917"/>
      <c r="HJ14" s="917"/>
      <c r="HK14" s="917"/>
      <c r="HL14" s="917"/>
      <c r="HM14" s="917"/>
      <c r="HN14" s="917"/>
      <c r="HO14" s="917"/>
      <c r="HP14" s="917"/>
      <c r="HQ14" s="917"/>
      <c r="HR14" s="917"/>
      <c r="HS14" s="917"/>
      <c r="HT14" s="917"/>
      <c r="HU14" s="917"/>
      <c r="HV14" s="917"/>
      <c r="HW14" s="917"/>
      <c r="HX14" s="917"/>
      <c r="HY14" s="917"/>
      <c r="HZ14" s="917"/>
      <c r="IA14" s="917"/>
      <c r="IB14" s="917"/>
      <c r="IC14" s="917"/>
      <c r="ID14" s="917"/>
      <c r="IE14" s="917"/>
      <c r="IF14" s="917"/>
      <c r="IG14" s="917"/>
      <c r="IH14" s="917"/>
      <c r="II14" s="917"/>
      <c r="IJ14" s="917"/>
      <c r="IK14" s="917"/>
      <c r="IL14" s="917"/>
      <c r="IM14" s="917"/>
      <c r="IN14" s="917"/>
      <c r="IO14" s="917"/>
      <c r="IP14" s="917"/>
      <c r="IQ14" s="917"/>
      <c r="IR14" s="917"/>
      <c r="IS14" s="917"/>
      <c r="IT14" s="917"/>
      <c r="IU14" s="917"/>
    </row>
    <row r="15" spans="1:255" s="879" customFormat="1" ht="13.5" x14ac:dyDescent="0.25">
      <c r="A15" s="867"/>
      <c r="B15" s="906" t="s">
        <v>122</v>
      </c>
      <c r="C15" s="888">
        <v>55</v>
      </c>
      <c r="D15" s="888">
        <v>47</v>
      </c>
      <c r="E15" s="888">
        <v>77</v>
      </c>
      <c r="F15" s="888">
        <v>52</v>
      </c>
      <c r="G15" s="888">
        <v>53</v>
      </c>
      <c r="H15" s="888">
        <v>55</v>
      </c>
      <c r="I15" s="898">
        <f t="shared" si="2"/>
        <v>339</v>
      </c>
      <c r="J15" s="905"/>
      <c r="K15" s="905"/>
      <c r="L15" s="905"/>
      <c r="M15" s="905"/>
      <c r="N15" s="905"/>
      <c r="O15" s="905"/>
      <c r="P15" s="905"/>
      <c r="Q15" s="898">
        <f t="shared" si="3"/>
        <v>0</v>
      </c>
      <c r="R15" s="883"/>
      <c r="S15" s="870"/>
      <c r="T15" s="916"/>
      <c r="U15" s="916"/>
      <c r="V15" s="916"/>
      <c r="W15" s="916"/>
      <c r="X15" s="916"/>
      <c r="Y15" s="916"/>
      <c r="Z15" s="916"/>
      <c r="AA15" s="916"/>
      <c r="AB15" s="917"/>
      <c r="AC15" s="917"/>
      <c r="AD15" s="918"/>
      <c r="AE15" s="918"/>
      <c r="AF15" s="918"/>
      <c r="AG15" s="918"/>
      <c r="AH15" s="918"/>
      <c r="AI15" s="918"/>
      <c r="AJ15" s="917"/>
      <c r="AK15" s="917"/>
      <c r="AL15" s="917"/>
      <c r="AM15" s="917"/>
      <c r="AN15" s="917"/>
      <c r="AO15" s="917"/>
      <c r="AP15" s="917"/>
      <c r="AQ15" s="917"/>
      <c r="AR15" s="917"/>
      <c r="AS15" s="917"/>
      <c r="AT15" s="917"/>
      <c r="AU15" s="917"/>
      <c r="AV15" s="917"/>
      <c r="AW15" s="917"/>
      <c r="AX15" s="917"/>
      <c r="AY15" s="917"/>
      <c r="AZ15" s="917"/>
      <c r="BA15" s="917"/>
      <c r="BB15" s="917"/>
      <c r="BC15" s="917"/>
      <c r="BD15" s="917"/>
      <c r="BE15" s="917"/>
      <c r="BF15" s="917"/>
      <c r="BG15" s="917"/>
      <c r="BH15" s="917"/>
      <c r="BI15" s="917"/>
      <c r="BJ15" s="917"/>
      <c r="BK15" s="917"/>
      <c r="BL15" s="917"/>
      <c r="BM15" s="917"/>
      <c r="BN15" s="917"/>
      <c r="BO15" s="917"/>
      <c r="BP15" s="917"/>
      <c r="BQ15" s="917"/>
      <c r="BR15" s="917"/>
      <c r="BS15" s="917"/>
      <c r="BT15" s="917"/>
      <c r="BU15" s="917"/>
      <c r="BV15" s="917"/>
      <c r="BW15" s="917"/>
      <c r="BX15" s="917"/>
      <c r="BY15" s="917"/>
      <c r="BZ15" s="917"/>
      <c r="CA15" s="917"/>
      <c r="CB15" s="917"/>
      <c r="CC15" s="917"/>
      <c r="CD15" s="917"/>
      <c r="CE15" s="917"/>
      <c r="CF15" s="917"/>
      <c r="CG15" s="917"/>
      <c r="CH15" s="917"/>
      <c r="CI15" s="917"/>
      <c r="CJ15" s="917"/>
      <c r="CK15" s="917"/>
      <c r="CL15" s="917"/>
      <c r="CM15" s="917"/>
      <c r="CN15" s="917"/>
      <c r="CO15" s="917"/>
      <c r="CP15" s="917"/>
      <c r="CQ15" s="917"/>
      <c r="CR15" s="917"/>
      <c r="CS15" s="917"/>
      <c r="CT15" s="917"/>
      <c r="CU15" s="917"/>
      <c r="CV15" s="917"/>
      <c r="CW15" s="917"/>
      <c r="CX15" s="917"/>
      <c r="CY15" s="917"/>
      <c r="CZ15" s="917"/>
      <c r="DA15" s="917"/>
      <c r="DB15" s="917"/>
      <c r="DC15" s="917"/>
      <c r="DD15" s="917"/>
      <c r="DE15" s="917"/>
      <c r="DF15" s="917"/>
      <c r="DG15" s="917"/>
      <c r="DH15" s="917"/>
      <c r="DI15" s="917"/>
      <c r="DJ15" s="917"/>
      <c r="DK15" s="917"/>
      <c r="DL15" s="917"/>
      <c r="DM15" s="917"/>
      <c r="DN15" s="917"/>
      <c r="DO15" s="917"/>
      <c r="DP15" s="917"/>
      <c r="DQ15" s="917"/>
      <c r="DR15" s="917"/>
      <c r="DS15" s="917"/>
      <c r="DT15" s="917"/>
      <c r="DU15" s="917"/>
      <c r="DV15" s="917"/>
      <c r="DW15" s="917"/>
      <c r="DX15" s="917"/>
      <c r="DY15" s="917"/>
      <c r="DZ15" s="917"/>
      <c r="EA15" s="917"/>
      <c r="EB15" s="917"/>
      <c r="EC15" s="917"/>
      <c r="ED15" s="917"/>
      <c r="EE15" s="917"/>
      <c r="EF15" s="917"/>
      <c r="EG15" s="917"/>
      <c r="EH15" s="917"/>
      <c r="EI15" s="917"/>
      <c r="EJ15" s="917"/>
      <c r="EK15" s="917"/>
      <c r="EL15" s="917"/>
      <c r="EM15" s="917"/>
      <c r="EN15" s="917"/>
      <c r="EO15" s="917"/>
      <c r="EP15" s="917"/>
      <c r="EQ15" s="917"/>
      <c r="ER15" s="917"/>
      <c r="ES15" s="917"/>
      <c r="ET15" s="917"/>
      <c r="EU15" s="917"/>
      <c r="EV15" s="917"/>
      <c r="EW15" s="917"/>
      <c r="EX15" s="917"/>
      <c r="EY15" s="917"/>
      <c r="EZ15" s="917"/>
      <c r="FA15" s="917"/>
      <c r="FB15" s="917"/>
      <c r="FC15" s="917"/>
      <c r="FD15" s="917"/>
      <c r="FE15" s="917"/>
      <c r="FF15" s="917"/>
      <c r="FG15" s="917"/>
      <c r="FH15" s="917"/>
      <c r="FI15" s="917"/>
      <c r="FJ15" s="917"/>
      <c r="FK15" s="917"/>
      <c r="FL15" s="917"/>
      <c r="FM15" s="917"/>
      <c r="FN15" s="917"/>
      <c r="FO15" s="917"/>
      <c r="FP15" s="917"/>
      <c r="FQ15" s="917"/>
      <c r="FR15" s="917"/>
      <c r="FS15" s="917"/>
      <c r="FT15" s="917"/>
      <c r="FU15" s="917"/>
      <c r="FV15" s="917"/>
      <c r="FW15" s="917"/>
      <c r="FX15" s="917"/>
      <c r="FY15" s="917"/>
      <c r="FZ15" s="917"/>
      <c r="GA15" s="917"/>
      <c r="GB15" s="917"/>
      <c r="GC15" s="917"/>
      <c r="GD15" s="917"/>
      <c r="GE15" s="917"/>
      <c r="GF15" s="917"/>
      <c r="GG15" s="917"/>
      <c r="GH15" s="917"/>
      <c r="GI15" s="917"/>
      <c r="GJ15" s="917"/>
      <c r="GK15" s="917"/>
      <c r="GL15" s="917"/>
      <c r="GM15" s="917"/>
      <c r="GN15" s="917"/>
      <c r="GO15" s="917"/>
      <c r="GP15" s="917"/>
      <c r="GQ15" s="917"/>
      <c r="GR15" s="917"/>
      <c r="GS15" s="917"/>
      <c r="GT15" s="917"/>
      <c r="GU15" s="917"/>
      <c r="GV15" s="917"/>
      <c r="GW15" s="917"/>
      <c r="GX15" s="917"/>
      <c r="GY15" s="917"/>
      <c r="GZ15" s="917"/>
      <c r="HA15" s="917"/>
      <c r="HB15" s="917"/>
      <c r="HC15" s="917"/>
      <c r="HD15" s="917"/>
      <c r="HE15" s="917"/>
      <c r="HF15" s="917"/>
      <c r="HG15" s="917"/>
      <c r="HH15" s="917"/>
      <c r="HI15" s="917"/>
      <c r="HJ15" s="917"/>
      <c r="HK15" s="917"/>
      <c r="HL15" s="917"/>
      <c r="HM15" s="917"/>
      <c r="HN15" s="917"/>
      <c r="HO15" s="917"/>
      <c r="HP15" s="917"/>
      <c r="HQ15" s="917"/>
      <c r="HR15" s="917"/>
      <c r="HS15" s="917"/>
      <c r="HT15" s="917"/>
      <c r="HU15" s="917"/>
      <c r="HV15" s="917"/>
      <c r="HW15" s="917"/>
      <c r="HX15" s="917"/>
      <c r="HY15" s="917"/>
      <c r="HZ15" s="917"/>
      <c r="IA15" s="917"/>
      <c r="IB15" s="917"/>
      <c r="IC15" s="917"/>
      <c r="ID15" s="917"/>
      <c r="IE15" s="917"/>
      <c r="IF15" s="917"/>
      <c r="IG15" s="917"/>
      <c r="IH15" s="917"/>
      <c r="II15" s="917"/>
      <c r="IJ15" s="917"/>
      <c r="IK15" s="917"/>
      <c r="IL15" s="917"/>
      <c r="IM15" s="917"/>
      <c r="IN15" s="917"/>
      <c r="IO15" s="917"/>
      <c r="IP15" s="917"/>
      <c r="IQ15" s="917"/>
      <c r="IR15" s="917"/>
      <c r="IS15" s="917"/>
      <c r="IT15" s="917"/>
      <c r="IU15" s="917"/>
    </row>
    <row r="16" spans="1:255" s="879" customFormat="1" ht="13.5" x14ac:dyDescent="0.25">
      <c r="A16" s="867"/>
      <c r="B16" s="906" t="s">
        <v>123</v>
      </c>
      <c r="C16" s="540">
        <v>54</v>
      </c>
      <c r="D16" s="540">
        <v>36</v>
      </c>
      <c r="E16" s="646"/>
      <c r="F16" s="646"/>
      <c r="G16" s="646"/>
      <c r="H16" s="646"/>
      <c r="I16" s="898">
        <f t="shared" si="2"/>
        <v>90</v>
      </c>
      <c r="J16" s="888">
        <v>26</v>
      </c>
      <c r="K16" s="888">
        <v>40</v>
      </c>
      <c r="L16" s="888">
        <v>42</v>
      </c>
      <c r="M16" s="888">
        <v>14</v>
      </c>
      <c r="N16" s="888">
        <v>14</v>
      </c>
      <c r="O16" s="888">
        <v>6</v>
      </c>
      <c r="P16" s="888">
        <v>11</v>
      </c>
      <c r="Q16" s="898">
        <f t="shared" si="3"/>
        <v>153</v>
      </c>
      <c r="R16" s="883"/>
      <c r="S16" s="870"/>
      <c r="T16" s="916"/>
      <c r="U16" s="916"/>
      <c r="V16" s="916"/>
      <c r="W16" s="916"/>
      <c r="X16" s="916"/>
      <c r="Y16" s="916"/>
      <c r="Z16" s="916"/>
      <c r="AA16" s="916"/>
      <c r="AB16" s="917"/>
      <c r="AC16" s="917"/>
      <c r="AD16" s="918"/>
      <c r="AE16" s="918"/>
      <c r="AF16" s="918"/>
      <c r="AG16" s="918"/>
      <c r="AH16" s="918"/>
      <c r="AI16" s="918"/>
      <c r="AJ16" s="917"/>
      <c r="AK16" s="917"/>
      <c r="AL16" s="917"/>
      <c r="AM16" s="917"/>
      <c r="AN16" s="917"/>
      <c r="AO16" s="917"/>
      <c r="AP16" s="917"/>
      <c r="AQ16" s="917"/>
      <c r="AR16" s="917"/>
      <c r="AS16" s="917"/>
      <c r="AT16" s="917"/>
      <c r="AU16" s="917"/>
      <c r="AV16" s="917"/>
      <c r="AW16" s="917"/>
      <c r="AX16" s="917"/>
      <c r="AY16" s="917"/>
      <c r="AZ16" s="917"/>
      <c r="BA16" s="917"/>
      <c r="BB16" s="917"/>
      <c r="BC16" s="917"/>
      <c r="BD16" s="917"/>
      <c r="BE16" s="917"/>
      <c r="BF16" s="917"/>
      <c r="BG16" s="917"/>
      <c r="BH16" s="917"/>
      <c r="BI16" s="917"/>
      <c r="BJ16" s="917"/>
      <c r="BK16" s="917"/>
      <c r="BL16" s="917"/>
      <c r="BM16" s="917"/>
      <c r="BN16" s="917"/>
      <c r="BO16" s="917"/>
      <c r="BP16" s="917"/>
      <c r="BQ16" s="917"/>
      <c r="BR16" s="917"/>
      <c r="BS16" s="917"/>
      <c r="BT16" s="917"/>
      <c r="BU16" s="917"/>
      <c r="BV16" s="917"/>
      <c r="BW16" s="917"/>
      <c r="BX16" s="917"/>
      <c r="BY16" s="917"/>
      <c r="BZ16" s="917"/>
      <c r="CA16" s="917"/>
      <c r="CB16" s="917"/>
      <c r="CC16" s="917"/>
      <c r="CD16" s="917"/>
      <c r="CE16" s="917"/>
      <c r="CF16" s="917"/>
      <c r="CG16" s="917"/>
      <c r="CH16" s="917"/>
      <c r="CI16" s="917"/>
      <c r="CJ16" s="917"/>
      <c r="CK16" s="917"/>
      <c r="CL16" s="917"/>
      <c r="CM16" s="917"/>
      <c r="CN16" s="917"/>
      <c r="CO16" s="917"/>
      <c r="CP16" s="917"/>
      <c r="CQ16" s="917"/>
      <c r="CR16" s="917"/>
      <c r="CS16" s="917"/>
      <c r="CT16" s="917"/>
      <c r="CU16" s="917"/>
      <c r="CV16" s="917"/>
      <c r="CW16" s="917"/>
      <c r="CX16" s="917"/>
      <c r="CY16" s="917"/>
      <c r="CZ16" s="917"/>
      <c r="DA16" s="917"/>
      <c r="DB16" s="917"/>
      <c r="DC16" s="917"/>
      <c r="DD16" s="917"/>
      <c r="DE16" s="917"/>
      <c r="DF16" s="917"/>
      <c r="DG16" s="917"/>
      <c r="DH16" s="917"/>
      <c r="DI16" s="917"/>
      <c r="DJ16" s="917"/>
      <c r="DK16" s="917"/>
      <c r="DL16" s="917"/>
      <c r="DM16" s="917"/>
      <c r="DN16" s="917"/>
      <c r="DO16" s="917"/>
      <c r="DP16" s="917"/>
      <c r="DQ16" s="917"/>
      <c r="DR16" s="917"/>
      <c r="DS16" s="917"/>
      <c r="DT16" s="917"/>
      <c r="DU16" s="917"/>
      <c r="DV16" s="917"/>
      <c r="DW16" s="917"/>
      <c r="DX16" s="917"/>
      <c r="DY16" s="917"/>
      <c r="DZ16" s="917"/>
      <c r="EA16" s="917"/>
      <c r="EB16" s="917"/>
      <c r="EC16" s="917"/>
      <c r="ED16" s="917"/>
      <c r="EE16" s="917"/>
      <c r="EF16" s="917"/>
      <c r="EG16" s="917"/>
      <c r="EH16" s="917"/>
      <c r="EI16" s="917"/>
      <c r="EJ16" s="917"/>
      <c r="EK16" s="917"/>
      <c r="EL16" s="917"/>
      <c r="EM16" s="917"/>
      <c r="EN16" s="917"/>
      <c r="EO16" s="917"/>
      <c r="EP16" s="917"/>
      <c r="EQ16" s="917"/>
      <c r="ER16" s="917"/>
      <c r="ES16" s="917"/>
      <c r="ET16" s="917"/>
      <c r="EU16" s="917"/>
      <c r="EV16" s="917"/>
      <c r="EW16" s="917"/>
      <c r="EX16" s="917"/>
      <c r="EY16" s="917"/>
      <c r="EZ16" s="917"/>
      <c r="FA16" s="917"/>
      <c r="FB16" s="917"/>
      <c r="FC16" s="917"/>
      <c r="FD16" s="917"/>
      <c r="FE16" s="917"/>
      <c r="FF16" s="917"/>
      <c r="FG16" s="917"/>
      <c r="FH16" s="917"/>
      <c r="FI16" s="917"/>
      <c r="FJ16" s="917"/>
      <c r="FK16" s="917"/>
      <c r="FL16" s="917"/>
      <c r="FM16" s="917"/>
      <c r="FN16" s="917"/>
      <c r="FO16" s="917"/>
      <c r="FP16" s="917"/>
      <c r="FQ16" s="917"/>
      <c r="FR16" s="917"/>
      <c r="FS16" s="917"/>
      <c r="FT16" s="917"/>
      <c r="FU16" s="917"/>
      <c r="FV16" s="917"/>
      <c r="FW16" s="917"/>
      <c r="FX16" s="917"/>
      <c r="FY16" s="917"/>
      <c r="FZ16" s="917"/>
      <c r="GA16" s="917"/>
      <c r="GB16" s="917"/>
      <c r="GC16" s="917"/>
      <c r="GD16" s="917"/>
      <c r="GE16" s="917"/>
      <c r="GF16" s="917"/>
      <c r="GG16" s="917"/>
      <c r="GH16" s="917"/>
      <c r="GI16" s="917"/>
      <c r="GJ16" s="917"/>
      <c r="GK16" s="917"/>
      <c r="GL16" s="917"/>
      <c r="GM16" s="917"/>
      <c r="GN16" s="917"/>
      <c r="GO16" s="917"/>
      <c r="GP16" s="917"/>
      <c r="GQ16" s="917"/>
      <c r="GR16" s="917"/>
      <c r="GS16" s="917"/>
      <c r="GT16" s="917"/>
      <c r="GU16" s="917"/>
      <c r="GV16" s="917"/>
      <c r="GW16" s="917"/>
      <c r="GX16" s="917"/>
      <c r="GY16" s="917"/>
      <c r="GZ16" s="917"/>
      <c r="HA16" s="917"/>
      <c r="HB16" s="917"/>
      <c r="HC16" s="917"/>
      <c r="HD16" s="917"/>
      <c r="HE16" s="917"/>
      <c r="HF16" s="917"/>
      <c r="HG16" s="917"/>
      <c r="HH16" s="917"/>
      <c r="HI16" s="917"/>
      <c r="HJ16" s="917"/>
      <c r="HK16" s="917"/>
      <c r="HL16" s="917"/>
      <c r="HM16" s="917"/>
      <c r="HN16" s="917"/>
      <c r="HO16" s="917"/>
      <c r="HP16" s="917"/>
      <c r="HQ16" s="917"/>
      <c r="HR16" s="917"/>
      <c r="HS16" s="917"/>
      <c r="HT16" s="917"/>
      <c r="HU16" s="917"/>
      <c r="HV16" s="917"/>
      <c r="HW16" s="917"/>
      <c r="HX16" s="917"/>
      <c r="HY16" s="917"/>
      <c r="HZ16" s="917"/>
      <c r="IA16" s="917"/>
      <c r="IB16" s="917"/>
      <c r="IC16" s="917"/>
      <c r="ID16" s="917"/>
      <c r="IE16" s="917"/>
      <c r="IF16" s="917"/>
      <c r="IG16" s="917"/>
      <c r="IH16" s="917"/>
      <c r="II16" s="917"/>
      <c r="IJ16" s="917"/>
      <c r="IK16" s="917"/>
      <c r="IL16" s="917"/>
      <c r="IM16" s="917"/>
      <c r="IN16" s="917"/>
      <c r="IO16" s="917"/>
      <c r="IP16" s="917"/>
      <c r="IQ16" s="917"/>
      <c r="IR16" s="917"/>
      <c r="IS16" s="917"/>
      <c r="IT16" s="917"/>
      <c r="IU16" s="917"/>
    </row>
    <row r="17" spans="1:255" s="879" customFormat="1" ht="13.5" x14ac:dyDescent="0.25">
      <c r="A17" s="867"/>
      <c r="B17" s="906" t="s">
        <v>429</v>
      </c>
      <c r="C17" s="888">
        <v>101</v>
      </c>
      <c r="D17" s="888">
        <v>83</v>
      </c>
      <c r="E17" s="888">
        <v>58</v>
      </c>
      <c r="F17" s="888">
        <v>44</v>
      </c>
      <c r="G17" s="888">
        <v>25</v>
      </c>
      <c r="H17" s="888">
        <v>29</v>
      </c>
      <c r="I17" s="898">
        <f t="shared" si="2"/>
        <v>340</v>
      </c>
      <c r="J17" s="888">
        <v>11</v>
      </c>
      <c r="K17" s="888">
        <v>18</v>
      </c>
      <c r="L17" s="888">
        <v>18</v>
      </c>
      <c r="M17" s="888">
        <v>14</v>
      </c>
      <c r="N17" s="888">
        <v>21</v>
      </c>
      <c r="O17" s="888">
        <v>8</v>
      </c>
      <c r="P17" s="888">
        <v>5</v>
      </c>
      <c r="Q17" s="898">
        <f t="shared" si="3"/>
        <v>95</v>
      </c>
      <c r="R17" s="883"/>
      <c r="S17" s="870"/>
      <c r="T17" s="916"/>
      <c r="U17" s="916"/>
      <c r="V17" s="916"/>
      <c r="W17" s="916"/>
      <c r="X17" s="916"/>
      <c r="Y17" s="916"/>
      <c r="Z17" s="916"/>
      <c r="AA17" s="916"/>
      <c r="AB17" s="917"/>
      <c r="AC17" s="917"/>
      <c r="AD17" s="918"/>
      <c r="AE17" s="918"/>
      <c r="AF17" s="918"/>
      <c r="AG17" s="918"/>
      <c r="AH17" s="918"/>
      <c r="AI17" s="918"/>
      <c r="AJ17" s="917"/>
      <c r="AK17" s="917"/>
      <c r="AL17" s="917"/>
      <c r="AM17" s="917"/>
      <c r="AN17" s="917"/>
      <c r="AO17" s="917"/>
      <c r="AP17" s="917"/>
      <c r="AQ17" s="917"/>
      <c r="AR17" s="917"/>
      <c r="AS17" s="917"/>
      <c r="AT17" s="917"/>
      <c r="AU17" s="917"/>
      <c r="AV17" s="917"/>
      <c r="AW17" s="917"/>
      <c r="AX17" s="917"/>
      <c r="AY17" s="917"/>
      <c r="AZ17" s="917"/>
      <c r="BA17" s="917"/>
      <c r="BB17" s="917"/>
      <c r="BC17" s="917"/>
      <c r="BD17" s="917"/>
      <c r="BE17" s="917"/>
      <c r="BF17" s="917"/>
      <c r="BG17" s="917"/>
      <c r="BH17" s="917"/>
      <c r="BI17" s="917"/>
      <c r="BJ17" s="917"/>
      <c r="BK17" s="917"/>
      <c r="BL17" s="917"/>
      <c r="BM17" s="917"/>
      <c r="BN17" s="917"/>
      <c r="BO17" s="917"/>
      <c r="BP17" s="917"/>
      <c r="BQ17" s="917"/>
      <c r="BR17" s="917"/>
      <c r="BS17" s="917"/>
      <c r="BT17" s="917"/>
      <c r="BU17" s="917"/>
      <c r="BV17" s="917"/>
      <c r="BW17" s="917"/>
      <c r="BX17" s="917"/>
      <c r="BY17" s="917"/>
      <c r="BZ17" s="917"/>
      <c r="CA17" s="917"/>
      <c r="CB17" s="917"/>
      <c r="CC17" s="917"/>
      <c r="CD17" s="917"/>
      <c r="CE17" s="917"/>
      <c r="CF17" s="917"/>
      <c r="CG17" s="917"/>
      <c r="CH17" s="917"/>
      <c r="CI17" s="917"/>
      <c r="CJ17" s="917"/>
      <c r="CK17" s="917"/>
      <c r="CL17" s="917"/>
      <c r="CM17" s="917"/>
      <c r="CN17" s="917"/>
      <c r="CO17" s="917"/>
      <c r="CP17" s="917"/>
      <c r="CQ17" s="917"/>
      <c r="CR17" s="917"/>
      <c r="CS17" s="917"/>
      <c r="CT17" s="917"/>
      <c r="CU17" s="917"/>
      <c r="CV17" s="917"/>
      <c r="CW17" s="917"/>
      <c r="CX17" s="917"/>
      <c r="CY17" s="917"/>
      <c r="CZ17" s="917"/>
      <c r="DA17" s="917"/>
      <c r="DB17" s="917"/>
      <c r="DC17" s="917"/>
      <c r="DD17" s="917"/>
      <c r="DE17" s="917"/>
      <c r="DF17" s="917"/>
      <c r="DG17" s="917"/>
      <c r="DH17" s="917"/>
      <c r="DI17" s="917"/>
      <c r="DJ17" s="917"/>
      <c r="DK17" s="917"/>
      <c r="DL17" s="917"/>
      <c r="DM17" s="917"/>
      <c r="DN17" s="917"/>
      <c r="DO17" s="917"/>
      <c r="DP17" s="917"/>
      <c r="DQ17" s="917"/>
      <c r="DR17" s="917"/>
      <c r="DS17" s="917"/>
      <c r="DT17" s="917"/>
      <c r="DU17" s="917"/>
      <c r="DV17" s="917"/>
      <c r="DW17" s="917"/>
      <c r="DX17" s="917"/>
      <c r="DY17" s="917"/>
      <c r="DZ17" s="917"/>
      <c r="EA17" s="917"/>
      <c r="EB17" s="917"/>
      <c r="EC17" s="917"/>
      <c r="ED17" s="917"/>
      <c r="EE17" s="917"/>
      <c r="EF17" s="917"/>
      <c r="EG17" s="917"/>
      <c r="EH17" s="917"/>
      <c r="EI17" s="917"/>
      <c r="EJ17" s="917"/>
      <c r="EK17" s="917"/>
      <c r="EL17" s="917"/>
      <c r="EM17" s="917"/>
      <c r="EN17" s="917"/>
      <c r="EO17" s="917"/>
      <c r="EP17" s="917"/>
      <c r="EQ17" s="917"/>
      <c r="ER17" s="917"/>
      <c r="ES17" s="917"/>
      <c r="ET17" s="917"/>
      <c r="EU17" s="917"/>
      <c r="EV17" s="917"/>
      <c r="EW17" s="917"/>
      <c r="EX17" s="917"/>
      <c r="EY17" s="917"/>
      <c r="EZ17" s="917"/>
      <c r="FA17" s="917"/>
      <c r="FB17" s="917"/>
      <c r="FC17" s="917"/>
      <c r="FD17" s="917"/>
      <c r="FE17" s="917"/>
      <c r="FF17" s="917"/>
      <c r="FG17" s="917"/>
      <c r="FH17" s="917"/>
      <c r="FI17" s="917"/>
      <c r="FJ17" s="917"/>
      <c r="FK17" s="917"/>
      <c r="FL17" s="917"/>
      <c r="FM17" s="917"/>
      <c r="FN17" s="917"/>
      <c r="FO17" s="917"/>
      <c r="FP17" s="917"/>
      <c r="FQ17" s="917"/>
      <c r="FR17" s="917"/>
      <c r="FS17" s="917"/>
      <c r="FT17" s="917"/>
      <c r="FU17" s="917"/>
      <c r="FV17" s="917"/>
      <c r="FW17" s="917"/>
      <c r="FX17" s="917"/>
      <c r="FY17" s="917"/>
      <c r="FZ17" s="917"/>
      <c r="GA17" s="917"/>
      <c r="GB17" s="917"/>
      <c r="GC17" s="917"/>
      <c r="GD17" s="917"/>
      <c r="GE17" s="917"/>
      <c r="GF17" s="917"/>
      <c r="GG17" s="917"/>
      <c r="GH17" s="917"/>
      <c r="GI17" s="917"/>
      <c r="GJ17" s="917"/>
      <c r="GK17" s="917"/>
      <c r="GL17" s="917"/>
      <c r="GM17" s="917"/>
      <c r="GN17" s="917"/>
      <c r="GO17" s="917"/>
      <c r="GP17" s="917"/>
      <c r="GQ17" s="917"/>
      <c r="GR17" s="917"/>
      <c r="GS17" s="917"/>
      <c r="GT17" s="917"/>
      <c r="GU17" s="917"/>
      <c r="GV17" s="917"/>
      <c r="GW17" s="917"/>
      <c r="GX17" s="917"/>
      <c r="GY17" s="917"/>
      <c r="GZ17" s="917"/>
      <c r="HA17" s="917"/>
      <c r="HB17" s="917"/>
      <c r="HC17" s="917"/>
      <c r="HD17" s="917"/>
      <c r="HE17" s="917"/>
      <c r="HF17" s="917"/>
      <c r="HG17" s="917"/>
      <c r="HH17" s="917"/>
      <c r="HI17" s="917"/>
      <c r="HJ17" s="917"/>
      <c r="HK17" s="917"/>
      <c r="HL17" s="917"/>
      <c r="HM17" s="917"/>
      <c r="HN17" s="917"/>
      <c r="HO17" s="917"/>
      <c r="HP17" s="917"/>
      <c r="HQ17" s="917"/>
      <c r="HR17" s="917"/>
      <c r="HS17" s="917"/>
      <c r="HT17" s="917"/>
      <c r="HU17" s="917"/>
      <c r="HV17" s="917"/>
      <c r="HW17" s="917"/>
      <c r="HX17" s="917"/>
      <c r="HY17" s="917"/>
      <c r="HZ17" s="917"/>
      <c r="IA17" s="917"/>
      <c r="IB17" s="917"/>
      <c r="IC17" s="917"/>
      <c r="ID17" s="917"/>
      <c r="IE17" s="917"/>
      <c r="IF17" s="917"/>
      <c r="IG17" s="917"/>
      <c r="IH17" s="917"/>
      <c r="II17" s="917"/>
      <c r="IJ17" s="917"/>
      <c r="IK17" s="917"/>
      <c r="IL17" s="917"/>
      <c r="IM17" s="917"/>
      <c r="IN17" s="917"/>
      <c r="IO17" s="917"/>
      <c r="IP17" s="917"/>
      <c r="IQ17" s="917"/>
      <c r="IR17" s="917"/>
      <c r="IS17" s="917"/>
      <c r="IT17" s="917"/>
      <c r="IU17" s="917"/>
    </row>
    <row r="18" spans="1:255" s="879" customFormat="1" ht="13.5" x14ac:dyDescent="0.25">
      <c r="A18" s="867"/>
      <c r="B18" s="906" t="s">
        <v>124</v>
      </c>
      <c r="C18" s="905"/>
      <c r="D18" s="905"/>
      <c r="E18" s="905"/>
      <c r="F18" s="905"/>
      <c r="G18" s="905"/>
      <c r="H18" s="905"/>
      <c r="I18" s="898">
        <f t="shared" si="2"/>
        <v>0</v>
      </c>
      <c r="J18" s="905"/>
      <c r="K18" s="905"/>
      <c r="L18" s="905"/>
      <c r="M18" s="905"/>
      <c r="N18" s="905"/>
      <c r="O18" s="905"/>
      <c r="P18" s="905"/>
      <c r="Q18" s="898">
        <f t="shared" si="3"/>
        <v>0</v>
      </c>
      <c r="R18" s="883"/>
      <c r="S18" s="870"/>
      <c r="T18" s="916"/>
      <c r="U18" s="916"/>
      <c r="V18" s="916"/>
      <c r="W18" s="916"/>
      <c r="X18" s="916"/>
      <c r="Y18" s="916"/>
      <c r="Z18" s="916"/>
      <c r="AA18" s="916"/>
      <c r="AB18" s="917"/>
      <c r="AC18" s="917"/>
      <c r="AD18" s="918"/>
      <c r="AE18" s="918"/>
      <c r="AF18" s="918"/>
      <c r="AG18" s="918"/>
      <c r="AH18" s="918"/>
      <c r="AI18" s="918"/>
      <c r="AJ18" s="917"/>
      <c r="AK18" s="917"/>
      <c r="AL18" s="917"/>
      <c r="AM18" s="917"/>
      <c r="AN18" s="917"/>
      <c r="AO18" s="917"/>
      <c r="AP18" s="917"/>
      <c r="AQ18" s="917"/>
      <c r="AR18" s="917"/>
      <c r="AS18" s="917"/>
      <c r="AT18" s="917"/>
      <c r="AU18" s="917"/>
      <c r="AV18" s="917"/>
      <c r="AW18" s="917"/>
      <c r="AX18" s="917"/>
      <c r="AY18" s="917"/>
      <c r="AZ18" s="917"/>
      <c r="BA18" s="917"/>
      <c r="BB18" s="917"/>
      <c r="BC18" s="917"/>
      <c r="BD18" s="917"/>
      <c r="BE18" s="917"/>
      <c r="BF18" s="917"/>
      <c r="BG18" s="917"/>
      <c r="BH18" s="917"/>
      <c r="BI18" s="917"/>
      <c r="BJ18" s="917"/>
      <c r="BK18" s="917"/>
      <c r="BL18" s="917"/>
      <c r="BM18" s="917"/>
      <c r="BN18" s="917"/>
      <c r="BO18" s="917"/>
      <c r="BP18" s="917"/>
      <c r="BQ18" s="917"/>
      <c r="BR18" s="917"/>
      <c r="BS18" s="917"/>
      <c r="BT18" s="917"/>
      <c r="BU18" s="917"/>
      <c r="BV18" s="917"/>
      <c r="BW18" s="917"/>
      <c r="BX18" s="917"/>
      <c r="BY18" s="917"/>
      <c r="BZ18" s="917"/>
      <c r="CA18" s="917"/>
      <c r="CB18" s="917"/>
      <c r="CC18" s="917"/>
      <c r="CD18" s="917"/>
      <c r="CE18" s="917"/>
      <c r="CF18" s="917"/>
      <c r="CG18" s="917"/>
      <c r="CH18" s="917"/>
      <c r="CI18" s="917"/>
      <c r="CJ18" s="917"/>
      <c r="CK18" s="917"/>
      <c r="CL18" s="917"/>
      <c r="CM18" s="917"/>
      <c r="CN18" s="917"/>
      <c r="CO18" s="917"/>
      <c r="CP18" s="917"/>
      <c r="CQ18" s="917"/>
      <c r="CR18" s="917"/>
      <c r="CS18" s="917"/>
      <c r="CT18" s="917"/>
      <c r="CU18" s="917"/>
      <c r="CV18" s="917"/>
      <c r="CW18" s="917"/>
      <c r="CX18" s="917"/>
      <c r="CY18" s="917"/>
      <c r="CZ18" s="917"/>
      <c r="DA18" s="917"/>
      <c r="DB18" s="917"/>
      <c r="DC18" s="917"/>
      <c r="DD18" s="917"/>
      <c r="DE18" s="917"/>
      <c r="DF18" s="917"/>
      <c r="DG18" s="917"/>
      <c r="DH18" s="917"/>
      <c r="DI18" s="917"/>
      <c r="DJ18" s="917"/>
      <c r="DK18" s="917"/>
      <c r="DL18" s="917"/>
      <c r="DM18" s="917"/>
      <c r="DN18" s="917"/>
      <c r="DO18" s="917"/>
      <c r="DP18" s="917"/>
      <c r="DQ18" s="917"/>
      <c r="DR18" s="917"/>
      <c r="DS18" s="917"/>
      <c r="DT18" s="917"/>
      <c r="DU18" s="917"/>
      <c r="DV18" s="917"/>
      <c r="DW18" s="917"/>
      <c r="DX18" s="917"/>
      <c r="DY18" s="917"/>
      <c r="DZ18" s="917"/>
      <c r="EA18" s="917"/>
      <c r="EB18" s="917"/>
      <c r="EC18" s="917"/>
      <c r="ED18" s="917"/>
      <c r="EE18" s="917"/>
      <c r="EF18" s="917"/>
      <c r="EG18" s="917"/>
      <c r="EH18" s="917"/>
      <c r="EI18" s="917"/>
      <c r="EJ18" s="917"/>
      <c r="EK18" s="917"/>
      <c r="EL18" s="917"/>
      <c r="EM18" s="917"/>
      <c r="EN18" s="917"/>
      <c r="EO18" s="917"/>
      <c r="EP18" s="917"/>
      <c r="EQ18" s="917"/>
      <c r="ER18" s="917"/>
      <c r="ES18" s="917"/>
      <c r="ET18" s="917"/>
      <c r="EU18" s="917"/>
      <c r="EV18" s="917"/>
      <c r="EW18" s="917"/>
      <c r="EX18" s="917"/>
      <c r="EY18" s="917"/>
      <c r="EZ18" s="917"/>
      <c r="FA18" s="917"/>
      <c r="FB18" s="917"/>
      <c r="FC18" s="917"/>
      <c r="FD18" s="917"/>
      <c r="FE18" s="917"/>
      <c r="FF18" s="917"/>
      <c r="FG18" s="917"/>
      <c r="FH18" s="917"/>
      <c r="FI18" s="917"/>
      <c r="FJ18" s="917"/>
      <c r="FK18" s="917"/>
      <c r="FL18" s="917"/>
      <c r="FM18" s="917"/>
      <c r="FN18" s="917"/>
      <c r="FO18" s="917"/>
      <c r="FP18" s="917"/>
      <c r="FQ18" s="917"/>
      <c r="FR18" s="917"/>
      <c r="FS18" s="917"/>
      <c r="FT18" s="917"/>
      <c r="FU18" s="917"/>
      <c r="FV18" s="917"/>
      <c r="FW18" s="917"/>
      <c r="FX18" s="917"/>
      <c r="FY18" s="917"/>
      <c r="FZ18" s="917"/>
      <c r="GA18" s="917"/>
      <c r="GB18" s="917"/>
      <c r="GC18" s="917"/>
      <c r="GD18" s="917"/>
      <c r="GE18" s="917"/>
      <c r="GF18" s="917"/>
      <c r="GG18" s="917"/>
      <c r="GH18" s="917"/>
      <c r="GI18" s="917"/>
      <c r="GJ18" s="917"/>
      <c r="GK18" s="917"/>
      <c r="GL18" s="917"/>
      <c r="GM18" s="917"/>
      <c r="GN18" s="917"/>
      <c r="GO18" s="917"/>
      <c r="GP18" s="917"/>
      <c r="GQ18" s="917"/>
      <c r="GR18" s="917"/>
      <c r="GS18" s="917"/>
      <c r="GT18" s="917"/>
      <c r="GU18" s="917"/>
      <c r="GV18" s="917"/>
      <c r="GW18" s="917"/>
      <c r="GX18" s="917"/>
      <c r="GY18" s="917"/>
      <c r="GZ18" s="917"/>
      <c r="HA18" s="917"/>
      <c r="HB18" s="917"/>
      <c r="HC18" s="917"/>
      <c r="HD18" s="917"/>
      <c r="HE18" s="917"/>
      <c r="HF18" s="917"/>
      <c r="HG18" s="917"/>
      <c r="HH18" s="917"/>
      <c r="HI18" s="917"/>
      <c r="HJ18" s="917"/>
      <c r="HK18" s="917"/>
      <c r="HL18" s="917"/>
      <c r="HM18" s="917"/>
      <c r="HN18" s="917"/>
      <c r="HO18" s="917"/>
      <c r="HP18" s="917"/>
      <c r="HQ18" s="917"/>
      <c r="HR18" s="917"/>
      <c r="HS18" s="917"/>
      <c r="HT18" s="917"/>
      <c r="HU18" s="917"/>
      <c r="HV18" s="917"/>
      <c r="HW18" s="917"/>
      <c r="HX18" s="917"/>
      <c r="HY18" s="917"/>
      <c r="HZ18" s="917"/>
      <c r="IA18" s="917"/>
      <c r="IB18" s="917"/>
      <c r="IC18" s="917"/>
      <c r="ID18" s="917"/>
      <c r="IE18" s="917"/>
      <c r="IF18" s="917"/>
      <c r="IG18" s="917"/>
      <c r="IH18" s="917"/>
      <c r="II18" s="917"/>
      <c r="IJ18" s="917"/>
      <c r="IK18" s="917"/>
      <c r="IL18" s="917"/>
      <c r="IM18" s="917"/>
      <c r="IN18" s="917"/>
      <c r="IO18" s="917"/>
      <c r="IP18" s="917"/>
      <c r="IQ18" s="917"/>
      <c r="IR18" s="917"/>
      <c r="IS18" s="917"/>
      <c r="IT18" s="917"/>
      <c r="IU18" s="917"/>
    </row>
    <row r="19" spans="1:255" s="879" customFormat="1" ht="13.5" x14ac:dyDescent="0.25">
      <c r="A19" s="867"/>
      <c r="B19" s="885" t="s">
        <v>646</v>
      </c>
      <c r="C19" s="885">
        <f t="shared" ref="C19:H19" si="4">SUM(C13:C18)</f>
        <v>367</v>
      </c>
      <c r="D19" s="885">
        <f t="shared" si="4"/>
        <v>328</v>
      </c>
      <c r="E19" s="885">
        <f t="shared" si="4"/>
        <v>231</v>
      </c>
      <c r="F19" s="885">
        <f t="shared" si="4"/>
        <v>177</v>
      </c>
      <c r="G19" s="885">
        <f t="shared" si="4"/>
        <v>160</v>
      </c>
      <c r="H19" s="885">
        <f t="shared" si="4"/>
        <v>199</v>
      </c>
      <c r="I19" s="884">
        <f t="shared" si="2"/>
        <v>1462</v>
      </c>
      <c r="J19" s="885">
        <f t="shared" ref="J19:P19" si="5">SUM(J13:J18)</f>
        <v>37</v>
      </c>
      <c r="K19" s="885">
        <f t="shared" si="5"/>
        <v>61</v>
      </c>
      <c r="L19" s="885">
        <f t="shared" si="5"/>
        <v>62</v>
      </c>
      <c r="M19" s="885">
        <f t="shared" si="5"/>
        <v>31</v>
      </c>
      <c r="N19" s="885">
        <f t="shared" si="5"/>
        <v>36</v>
      </c>
      <c r="O19" s="885">
        <f t="shared" si="5"/>
        <v>15</v>
      </c>
      <c r="P19" s="885">
        <f t="shared" si="5"/>
        <v>23</v>
      </c>
      <c r="Q19" s="884">
        <f t="shared" si="3"/>
        <v>265</v>
      </c>
      <c r="R19" s="883"/>
      <c r="S19" s="870"/>
      <c r="T19" s="916"/>
      <c r="U19" s="916"/>
      <c r="V19" s="916"/>
      <c r="W19" s="916"/>
      <c r="X19" s="916"/>
      <c r="Y19" s="916"/>
      <c r="Z19" s="916"/>
      <c r="AA19" s="916"/>
      <c r="AB19" s="917"/>
      <c r="AC19" s="917"/>
      <c r="AD19" s="918"/>
      <c r="AE19" s="918"/>
      <c r="AF19" s="918"/>
      <c r="AG19" s="918"/>
      <c r="AH19" s="918"/>
      <c r="AI19" s="918"/>
      <c r="AJ19" s="917"/>
      <c r="AK19" s="917"/>
      <c r="AL19" s="917"/>
      <c r="AM19" s="917"/>
      <c r="AN19" s="917"/>
      <c r="AO19" s="917"/>
      <c r="AP19" s="917"/>
      <c r="AQ19" s="917"/>
      <c r="AR19" s="917"/>
      <c r="AS19" s="917"/>
      <c r="AT19" s="917"/>
      <c r="AU19" s="917"/>
      <c r="AV19" s="917"/>
      <c r="AW19" s="917"/>
      <c r="AX19" s="917"/>
      <c r="AY19" s="917"/>
      <c r="AZ19" s="917"/>
      <c r="BA19" s="917"/>
      <c r="BB19" s="917"/>
      <c r="BC19" s="917"/>
      <c r="BD19" s="917"/>
      <c r="BE19" s="917"/>
      <c r="BF19" s="917"/>
      <c r="BG19" s="917"/>
      <c r="BH19" s="917"/>
      <c r="BI19" s="917"/>
      <c r="BJ19" s="917"/>
      <c r="BK19" s="917"/>
      <c r="BL19" s="917"/>
      <c r="BM19" s="917"/>
      <c r="BN19" s="917"/>
      <c r="BO19" s="917"/>
      <c r="BP19" s="917"/>
      <c r="BQ19" s="917"/>
      <c r="BR19" s="917"/>
      <c r="BS19" s="917"/>
      <c r="BT19" s="917"/>
      <c r="BU19" s="917"/>
      <c r="BV19" s="917"/>
      <c r="BW19" s="917"/>
      <c r="BX19" s="917"/>
      <c r="BY19" s="917"/>
      <c r="BZ19" s="917"/>
      <c r="CA19" s="917"/>
      <c r="CB19" s="917"/>
      <c r="CC19" s="917"/>
      <c r="CD19" s="917"/>
      <c r="CE19" s="917"/>
      <c r="CF19" s="917"/>
      <c r="CG19" s="917"/>
      <c r="CH19" s="917"/>
      <c r="CI19" s="917"/>
      <c r="CJ19" s="917"/>
      <c r="CK19" s="917"/>
      <c r="CL19" s="917"/>
      <c r="CM19" s="917"/>
      <c r="CN19" s="917"/>
      <c r="CO19" s="917"/>
      <c r="CP19" s="917"/>
      <c r="CQ19" s="917"/>
      <c r="CR19" s="917"/>
      <c r="CS19" s="917"/>
      <c r="CT19" s="917"/>
      <c r="CU19" s="917"/>
      <c r="CV19" s="917"/>
      <c r="CW19" s="917"/>
      <c r="CX19" s="917"/>
      <c r="CY19" s="917"/>
      <c r="CZ19" s="917"/>
      <c r="DA19" s="917"/>
      <c r="DB19" s="917"/>
      <c r="DC19" s="917"/>
      <c r="DD19" s="917"/>
      <c r="DE19" s="917"/>
      <c r="DF19" s="917"/>
      <c r="DG19" s="917"/>
      <c r="DH19" s="917"/>
      <c r="DI19" s="917"/>
      <c r="DJ19" s="917"/>
      <c r="DK19" s="917"/>
      <c r="DL19" s="917"/>
      <c r="DM19" s="917"/>
      <c r="DN19" s="917"/>
      <c r="DO19" s="917"/>
      <c r="DP19" s="917"/>
      <c r="DQ19" s="917"/>
      <c r="DR19" s="917"/>
      <c r="DS19" s="917"/>
      <c r="DT19" s="917"/>
      <c r="DU19" s="917"/>
      <c r="DV19" s="917"/>
      <c r="DW19" s="917"/>
      <c r="DX19" s="917"/>
      <c r="DY19" s="917"/>
      <c r="DZ19" s="917"/>
      <c r="EA19" s="917"/>
      <c r="EB19" s="917"/>
      <c r="EC19" s="917"/>
      <c r="ED19" s="917"/>
      <c r="EE19" s="917"/>
      <c r="EF19" s="917"/>
      <c r="EG19" s="917"/>
      <c r="EH19" s="917"/>
      <c r="EI19" s="917"/>
      <c r="EJ19" s="917"/>
      <c r="EK19" s="917"/>
      <c r="EL19" s="917"/>
      <c r="EM19" s="917"/>
      <c r="EN19" s="917"/>
      <c r="EO19" s="917"/>
      <c r="EP19" s="917"/>
      <c r="EQ19" s="917"/>
      <c r="ER19" s="917"/>
      <c r="ES19" s="917"/>
      <c r="ET19" s="917"/>
      <c r="EU19" s="917"/>
      <c r="EV19" s="917"/>
      <c r="EW19" s="917"/>
      <c r="EX19" s="917"/>
      <c r="EY19" s="917"/>
      <c r="EZ19" s="917"/>
      <c r="FA19" s="917"/>
      <c r="FB19" s="917"/>
      <c r="FC19" s="917"/>
      <c r="FD19" s="917"/>
      <c r="FE19" s="917"/>
      <c r="FF19" s="917"/>
      <c r="FG19" s="917"/>
      <c r="FH19" s="917"/>
      <c r="FI19" s="917"/>
      <c r="FJ19" s="917"/>
      <c r="FK19" s="917"/>
      <c r="FL19" s="917"/>
      <c r="FM19" s="917"/>
      <c r="FN19" s="917"/>
      <c r="FO19" s="917"/>
      <c r="FP19" s="917"/>
      <c r="FQ19" s="917"/>
      <c r="FR19" s="917"/>
      <c r="FS19" s="917"/>
      <c r="FT19" s="917"/>
      <c r="FU19" s="917"/>
      <c r="FV19" s="917"/>
      <c r="FW19" s="917"/>
      <c r="FX19" s="917"/>
      <c r="FY19" s="917"/>
      <c r="FZ19" s="917"/>
      <c r="GA19" s="917"/>
      <c r="GB19" s="917"/>
      <c r="GC19" s="917"/>
      <c r="GD19" s="917"/>
      <c r="GE19" s="917"/>
      <c r="GF19" s="917"/>
      <c r="GG19" s="917"/>
      <c r="GH19" s="917"/>
      <c r="GI19" s="917"/>
      <c r="GJ19" s="917"/>
      <c r="GK19" s="917"/>
      <c r="GL19" s="917"/>
      <c r="GM19" s="917"/>
      <c r="GN19" s="917"/>
      <c r="GO19" s="917"/>
      <c r="GP19" s="917"/>
      <c r="GQ19" s="917"/>
      <c r="GR19" s="917"/>
      <c r="GS19" s="917"/>
      <c r="GT19" s="917"/>
      <c r="GU19" s="917"/>
      <c r="GV19" s="917"/>
      <c r="GW19" s="917"/>
      <c r="GX19" s="917"/>
      <c r="GY19" s="917"/>
      <c r="GZ19" s="917"/>
      <c r="HA19" s="917"/>
      <c r="HB19" s="917"/>
      <c r="HC19" s="917"/>
      <c r="HD19" s="917"/>
      <c r="HE19" s="917"/>
      <c r="HF19" s="917"/>
      <c r="HG19" s="917"/>
      <c r="HH19" s="917"/>
      <c r="HI19" s="917"/>
      <c r="HJ19" s="917"/>
      <c r="HK19" s="917"/>
      <c r="HL19" s="917"/>
      <c r="HM19" s="917"/>
      <c r="HN19" s="917"/>
      <c r="HO19" s="917"/>
      <c r="HP19" s="917"/>
      <c r="HQ19" s="917"/>
      <c r="HR19" s="917"/>
      <c r="HS19" s="917"/>
      <c r="HT19" s="917"/>
      <c r="HU19" s="917"/>
      <c r="HV19" s="917"/>
      <c r="HW19" s="917"/>
      <c r="HX19" s="917"/>
      <c r="HY19" s="917"/>
      <c r="HZ19" s="917"/>
      <c r="IA19" s="917"/>
      <c r="IB19" s="917"/>
      <c r="IC19" s="917"/>
      <c r="ID19" s="917"/>
      <c r="IE19" s="917"/>
      <c r="IF19" s="917"/>
      <c r="IG19" s="917"/>
      <c r="IH19" s="917"/>
      <c r="II19" s="917"/>
      <c r="IJ19" s="917"/>
      <c r="IK19" s="917"/>
      <c r="IL19" s="917"/>
      <c r="IM19" s="917"/>
      <c r="IN19" s="917"/>
      <c r="IO19" s="917"/>
      <c r="IP19" s="917"/>
      <c r="IQ19" s="917"/>
      <c r="IR19" s="917"/>
      <c r="IS19" s="917"/>
      <c r="IT19" s="917"/>
      <c r="IU19" s="917"/>
    </row>
    <row r="20" spans="1:255" s="907" customFormat="1" ht="13.5" x14ac:dyDescent="0.25">
      <c r="A20" s="883"/>
      <c r="B20" s="897" t="s">
        <v>355</v>
      </c>
      <c r="C20" s="897">
        <f t="shared" ref="C20:Q20" si="6">C11+C19</f>
        <v>738</v>
      </c>
      <c r="D20" s="897">
        <f t="shared" si="6"/>
        <v>666</v>
      </c>
      <c r="E20" s="897">
        <f t="shared" si="6"/>
        <v>422</v>
      </c>
      <c r="F20" s="897">
        <f t="shared" si="6"/>
        <v>353</v>
      </c>
      <c r="G20" s="897">
        <f t="shared" si="6"/>
        <v>358</v>
      </c>
      <c r="H20" s="897">
        <f t="shared" si="6"/>
        <v>337</v>
      </c>
      <c r="I20" s="898">
        <f t="shared" si="6"/>
        <v>2874</v>
      </c>
      <c r="J20" s="897">
        <f t="shared" si="6"/>
        <v>71</v>
      </c>
      <c r="K20" s="897">
        <f t="shared" si="6"/>
        <v>108</v>
      </c>
      <c r="L20" s="897">
        <f t="shared" si="6"/>
        <v>138</v>
      </c>
      <c r="M20" s="897">
        <f t="shared" si="6"/>
        <v>100</v>
      </c>
      <c r="N20" s="897">
        <f t="shared" si="6"/>
        <v>89</v>
      </c>
      <c r="O20" s="897">
        <f t="shared" si="6"/>
        <v>73</v>
      </c>
      <c r="P20" s="897">
        <f t="shared" si="6"/>
        <v>66</v>
      </c>
      <c r="Q20" s="898">
        <f>Q11+Q19</f>
        <v>645</v>
      </c>
      <c r="R20" s="883"/>
      <c r="S20" s="870"/>
      <c r="T20" s="916"/>
      <c r="U20" s="916"/>
      <c r="V20" s="916"/>
      <c r="W20" s="916"/>
      <c r="X20" s="916"/>
      <c r="Y20" s="916"/>
      <c r="Z20" s="916"/>
      <c r="AA20" s="916"/>
      <c r="AD20" s="915"/>
      <c r="AE20" s="915"/>
      <c r="AF20" s="915"/>
      <c r="AG20" s="915"/>
      <c r="AH20" s="915"/>
      <c r="AI20" s="915"/>
    </row>
    <row r="21" spans="1:255" s="911" customFormat="1" ht="13.5" x14ac:dyDescent="0.25">
      <c r="A21" s="914"/>
      <c r="B21" s="548"/>
      <c r="C21" s="865"/>
      <c r="D21" s="865"/>
      <c r="E21" s="865"/>
      <c r="F21" s="865"/>
      <c r="G21" s="865"/>
      <c r="H21" s="865"/>
      <c r="I21" s="866"/>
      <c r="J21" s="865"/>
      <c r="K21" s="865"/>
      <c r="L21" s="865"/>
      <c r="M21" s="865"/>
      <c r="N21" s="865"/>
      <c r="O21" s="865"/>
      <c r="P21" s="865"/>
      <c r="Q21" s="865"/>
      <c r="R21" s="913"/>
      <c r="S21" s="869"/>
      <c r="T21" s="912"/>
      <c r="U21" s="912"/>
      <c r="V21" s="912"/>
      <c r="W21" s="912"/>
      <c r="X21" s="912"/>
      <c r="Y21" s="912"/>
      <c r="Z21" s="912"/>
      <c r="AA21" s="912"/>
    </row>
    <row r="22" spans="1:255" x14ac:dyDescent="0.25">
      <c r="B22" s="548"/>
    </row>
    <row r="23" spans="1:255" ht="13.5" x14ac:dyDescent="0.25">
      <c r="B23" s="910"/>
      <c r="C23" s="909" t="s">
        <v>125</v>
      </c>
      <c r="D23" s="909" t="s">
        <v>126</v>
      </c>
      <c r="E23" s="909" t="s">
        <v>127</v>
      </c>
      <c r="F23" s="909" t="s">
        <v>128</v>
      </c>
      <c r="G23" s="898" t="s">
        <v>143</v>
      </c>
      <c r="H23" s="909" t="s">
        <v>129</v>
      </c>
      <c r="I23" s="909" t="s">
        <v>130</v>
      </c>
      <c r="J23" s="909" t="s">
        <v>131</v>
      </c>
      <c r="K23" s="909" t="s">
        <v>132</v>
      </c>
      <c r="L23" s="909" t="s">
        <v>133</v>
      </c>
      <c r="M23" s="898" t="s">
        <v>136</v>
      </c>
      <c r="N23" s="904" t="s">
        <v>5</v>
      </c>
      <c r="O23" s="643" t="s">
        <v>261</v>
      </c>
      <c r="P23" s="644" t="s">
        <v>342</v>
      </c>
      <c r="Q23" s="638" t="s">
        <v>260</v>
      </c>
      <c r="U23" s="862"/>
      <c r="V23" s="864"/>
    </row>
    <row r="24" spans="1:255" s="879" customFormat="1" ht="13.5" x14ac:dyDescent="0.25">
      <c r="A24" s="867"/>
      <c r="B24" s="906" t="s">
        <v>115</v>
      </c>
      <c r="C24" s="906">
        <v>14</v>
      </c>
      <c r="D24" s="906">
        <v>23</v>
      </c>
      <c r="E24" s="906">
        <v>15</v>
      </c>
      <c r="F24" s="906">
        <v>24</v>
      </c>
      <c r="G24" s="898">
        <f>SUM(C24:F24)</f>
        <v>76</v>
      </c>
      <c r="H24" s="905"/>
      <c r="I24" s="905"/>
      <c r="J24" s="905"/>
      <c r="K24" s="905"/>
      <c r="L24" s="905"/>
      <c r="M24" s="898">
        <f>SUM(H24:L24)</f>
        <v>0</v>
      </c>
      <c r="N24" s="904">
        <f>M24+G24+Q7+I7</f>
        <v>891</v>
      </c>
      <c r="O24" s="903"/>
      <c r="P24" s="644"/>
      <c r="Q24" s="637"/>
      <c r="R24" s="883"/>
      <c r="S24" s="867"/>
      <c r="T24" s="882"/>
      <c r="V24" s="881"/>
      <c r="Z24" s="881"/>
      <c r="AA24" s="880"/>
    </row>
    <row r="25" spans="1:255" s="879" customFormat="1" ht="13.5" x14ac:dyDescent="0.25">
      <c r="A25" s="867"/>
      <c r="B25" s="906" t="s">
        <v>116</v>
      </c>
      <c r="C25" s="905"/>
      <c r="D25" s="905"/>
      <c r="E25" s="905"/>
      <c r="F25" s="905"/>
      <c r="G25" s="898">
        <v>0</v>
      </c>
      <c r="H25" s="888">
        <v>69</v>
      </c>
      <c r="I25" s="888">
        <v>82</v>
      </c>
      <c r="J25" s="888">
        <v>71</v>
      </c>
      <c r="K25" s="888">
        <v>67</v>
      </c>
      <c r="L25" s="905"/>
      <c r="M25" s="898">
        <f>SUM(H25:L25)</f>
        <v>289</v>
      </c>
      <c r="N25" s="904">
        <f>M25+G25+Q8+I8</f>
        <v>768</v>
      </c>
      <c r="O25" s="903">
        <v>25</v>
      </c>
      <c r="P25" s="644"/>
      <c r="Q25" s="637">
        <v>23</v>
      </c>
      <c r="R25" s="899">
        <f>N25+O25+P25+Q25</f>
        <v>816</v>
      </c>
      <c r="S25" s="867"/>
      <c r="T25" s="882"/>
      <c r="V25" s="881"/>
      <c r="Z25" s="881"/>
      <c r="AA25" s="880"/>
    </row>
    <row r="26" spans="1:255" s="879" customFormat="1" ht="13.5" x14ac:dyDescent="0.25">
      <c r="A26" s="867"/>
      <c r="B26" s="906" t="s">
        <v>117</v>
      </c>
      <c r="C26" s="905"/>
      <c r="D26" s="905"/>
      <c r="E26" s="905"/>
      <c r="F26" s="905"/>
      <c r="G26" s="898">
        <f>SUM(C26:F26)</f>
        <v>0</v>
      </c>
      <c r="H26" s="888">
        <v>18</v>
      </c>
      <c r="I26" s="888">
        <v>8</v>
      </c>
      <c r="J26" s="888">
        <v>15</v>
      </c>
      <c r="K26" s="888">
        <v>8</v>
      </c>
      <c r="L26" s="905"/>
      <c r="M26" s="898">
        <f>SUM(H26:L26)</f>
        <v>49</v>
      </c>
      <c r="N26" s="904">
        <f>M26+G26+Q9+I9</f>
        <v>359</v>
      </c>
      <c r="O26" s="903"/>
      <c r="P26" s="644"/>
      <c r="Q26" s="637"/>
      <c r="R26" s="899"/>
      <c r="S26" s="867"/>
      <c r="T26" s="882"/>
      <c r="V26" s="881"/>
      <c r="Z26" s="881"/>
      <c r="AA26" s="880"/>
    </row>
    <row r="27" spans="1:255" s="879" customFormat="1" ht="13.5" x14ac:dyDescent="0.25">
      <c r="A27" s="867"/>
      <c r="B27" s="906" t="s">
        <v>118</v>
      </c>
      <c r="C27" s="906">
        <v>8</v>
      </c>
      <c r="D27" s="906">
        <v>3</v>
      </c>
      <c r="E27" s="906">
        <v>13</v>
      </c>
      <c r="F27" s="906">
        <v>16</v>
      </c>
      <c r="G27" s="898">
        <f>SUM(C27:F27)</f>
        <v>40</v>
      </c>
      <c r="H27" s="905"/>
      <c r="I27" s="905"/>
      <c r="J27" s="905"/>
      <c r="K27" s="905"/>
      <c r="L27" s="905"/>
      <c r="M27" s="898">
        <f>SUM(H27:L27)</f>
        <v>0</v>
      </c>
      <c r="N27" s="904">
        <f>M27+G27+Q10+I10</f>
        <v>228</v>
      </c>
      <c r="O27" s="903"/>
      <c r="P27" s="644"/>
      <c r="Q27" s="637"/>
      <c r="R27" s="899">
        <f>N27+O27+P27</f>
        <v>228</v>
      </c>
      <c r="S27" s="867"/>
      <c r="T27" s="882"/>
      <c r="V27" s="881"/>
      <c r="Z27" s="881"/>
      <c r="AA27" s="880"/>
    </row>
    <row r="28" spans="1:255" s="879" customFormat="1" ht="13.5" x14ac:dyDescent="0.25">
      <c r="A28" s="867"/>
      <c r="B28" s="885" t="s">
        <v>119</v>
      </c>
      <c r="C28" s="885">
        <f>SUM(C24:C27)</f>
        <v>22</v>
      </c>
      <c r="D28" s="885">
        <f>SUM(D24:D27)</f>
        <v>26</v>
      </c>
      <c r="E28" s="885">
        <f>SUM(E24:E27)</f>
        <v>28</v>
      </c>
      <c r="F28" s="885">
        <f>SUM(F24:F27)</f>
        <v>40</v>
      </c>
      <c r="G28" s="884">
        <f>SUM(C28:F28)</f>
        <v>116</v>
      </c>
      <c r="H28" s="885">
        <f>SUM(H24:H27)</f>
        <v>87</v>
      </c>
      <c r="I28" s="885">
        <f>SUM(I24:I27)</f>
        <v>90</v>
      </c>
      <c r="J28" s="885">
        <f>SUM(J24:J27)</f>
        <v>86</v>
      </c>
      <c r="K28" s="885">
        <f>SUM(K24:K27)</f>
        <v>75</v>
      </c>
      <c r="L28" s="885">
        <f>SUM(L24:L27)</f>
        <v>0</v>
      </c>
      <c r="M28" s="884">
        <f>SUM(H28:L28)</f>
        <v>338</v>
      </c>
      <c r="N28" s="884">
        <f>SUM(N24:N27)</f>
        <v>2246</v>
      </c>
      <c r="O28" s="908">
        <f>SUM(O24:O27)</f>
        <v>25</v>
      </c>
      <c r="P28" s="645">
        <f>P24+P25+P26+P27</f>
        <v>0</v>
      </c>
      <c r="Q28" s="640">
        <f>Q25</f>
        <v>23</v>
      </c>
      <c r="R28" s="899"/>
      <c r="S28" s="867"/>
      <c r="T28" s="882"/>
      <c r="V28" s="881"/>
      <c r="Z28" s="881"/>
      <c r="AA28" s="880"/>
    </row>
    <row r="29" spans="1:255" s="879" customFormat="1" ht="13.5" x14ac:dyDescent="0.25">
      <c r="A29" s="867"/>
      <c r="B29" s="906"/>
      <c r="C29" s="888"/>
      <c r="D29" s="888"/>
      <c r="E29" s="888"/>
      <c r="F29" s="888"/>
      <c r="G29" s="898"/>
      <c r="H29" s="888"/>
      <c r="I29" s="888"/>
      <c r="J29" s="888"/>
      <c r="K29" s="888"/>
      <c r="L29" s="888"/>
      <c r="M29" s="898"/>
      <c r="N29" s="904"/>
      <c r="O29" s="903"/>
      <c r="P29" s="644"/>
      <c r="Q29" s="637"/>
      <c r="R29" s="899"/>
      <c r="S29" s="867"/>
      <c r="T29" s="907"/>
      <c r="V29" s="881"/>
      <c r="Z29" s="881"/>
      <c r="AA29" s="880"/>
    </row>
    <row r="30" spans="1:255" s="879" customFormat="1" ht="13.5" x14ac:dyDescent="0.25">
      <c r="A30" s="867"/>
      <c r="B30" s="906" t="s">
        <v>120</v>
      </c>
      <c r="C30" s="888">
        <v>14</v>
      </c>
      <c r="D30" s="888">
        <v>11</v>
      </c>
      <c r="E30" s="888">
        <v>21</v>
      </c>
      <c r="F30" s="888">
        <v>11</v>
      </c>
      <c r="G30" s="898">
        <f t="shared" ref="G30:G35" si="7">SUM(C30:F30)</f>
        <v>57</v>
      </c>
      <c r="H30" s="888">
        <v>3</v>
      </c>
      <c r="I30" s="888">
        <v>10</v>
      </c>
      <c r="J30" s="888">
        <v>15</v>
      </c>
      <c r="K30" s="888">
        <v>6</v>
      </c>
      <c r="L30" s="905"/>
      <c r="M30" s="898">
        <f t="shared" ref="M30:M35" si="8">SUM(H30:L30)</f>
        <v>34</v>
      </c>
      <c r="N30" s="904">
        <f>I13+Q13+G30+M30</f>
        <v>222</v>
      </c>
      <c r="O30" s="903">
        <v>18</v>
      </c>
      <c r="P30" s="644">
        <v>1</v>
      </c>
      <c r="Q30" s="637"/>
      <c r="R30" s="899">
        <f>N30+O30+P30+Q30</f>
        <v>241</v>
      </c>
      <c r="S30" s="867"/>
      <c r="T30" s="882"/>
      <c r="V30" s="881"/>
      <c r="W30" s="886"/>
      <c r="Z30" s="881"/>
      <c r="AA30" s="880"/>
    </row>
    <row r="31" spans="1:255" s="879" customFormat="1" ht="13.5" x14ac:dyDescent="0.25">
      <c r="A31" s="867"/>
      <c r="B31" s="906" t="s">
        <v>121</v>
      </c>
      <c r="C31" s="888">
        <v>17</v>
      </c>
      <c r="D31" s="888">
        <v>37</v>
      </c>
      <c r="E31" s="888">
        <v>17</v>
      </c>
      <c r="F31" s="888">
        <v>15</v>
      </c>
      <c r="G31" s="898">
        <f t="shared" si="7"/>
        <v>86</v>
      </c>
      <c r="H31" s="540">
        <v>6</v>
      </c>
      <c r="I31" s="540">
        <v>0</v>
      </c>
      <c r="J31" s="540">
        <v>0</v>
      </c>
      <c r="K31" s="540">
        <v>0</v>
      </c>
      <c r="L31" s="646"/>
      <c r="M31" s="898">
        <f t="shared" si="8"/>
        <v>6</v>
      </c>
      <c r="N31" s="904">
        <f>I14+Q14+G31+M31</f>
        <v>671</v>
      </c>
      <c r="O31" s="903">
        <v>20</v>
      </c>
      <c r="P31" s="644"/>
      <c r="Q31" s="637"/>
      <c r="R31" s="899">
        <f>N31+O31+P31</f>
        <v>691</v>
      </c>
      <c r="S31" s="867"/>
      <c r="T31" s="882"/>
      <c r="V31" s="881"/>
      <c r="W31" s="886"/>
      <c r="Z31" s="881"/>
      <c r="AA31" s="880"/>
    </row>
    <row r="32" spans="1:255" s="879" customFormat="1" ht="13.5" x14ac:dyDescent="0.25">
      <c r="A32" s="867"/>
      <c r="B32" s="906" t="s">
        <v>122</v>
      </c>
      <c r="C32" s="905"/>
      <c r="D32" s="905"/>
      <c r="E32" s="905"/>
      <c r="F32" s="905"/>
      <c r="G32" s="898">
        <f t="shared" si="7"/>
        <v>0</v>
      </c>
      <c r="H32" s="905"/>
      <c r="I32" s="905"/>
      <c r="J32" s="905"/>
      <c r="K32" s="905"/>
      <c r="L32" s="905"/>
      <c r="M32" s="898">
        <f t="shared" si="8"/>
        <v>0</v>
      </c>
      <c r="N32" s="904">
        <f>M32+G32+Q15+I15</f>
        <v>339</v>
      </c>
      <c r="O32" s="903">
        <v>40</v>
      </c>
      <c r="P32" s="644"/>
      <c r="Q32" s="637"/>
      <c r="R32" s="899">
        <f>N32+O32+P32+Q32</f>
        <v>379</v>
      </c>
      <c r="S32" s="867"/>
      <c r="T32" s="882"/>
      <c r="V32" s="881"/>
      <c r="W32" s="886"/>
      <c r="Z32" s="881"/>
      <c r="AA32" s="880"/>
    </row>
    <row r="33" spans="1:27" s="879" customFormat="1" ht="13.5" x14ac:dyDescent="0.25">
      <c r="A33" s="867"/>
      <c r="B33" s="906" t="s">
        <v>123</v>
      </c>
      <c r="C33" s="540">
        <v>2</v>
      </c>
      <c r="D33" s="540">
        <v>1</v>
      </c>
      <c r="E33" s="540">
        <v>4</v>
      </c>
      <c r="F33" s="540">
        <v>2</v>
      </c>
      <c r="G33" s="898">
        <f t="shared" si="7"/>
        <v>9</v>
      </c>
      <c r="H33" s="888">
        <v>46</v>
      </c>
      <c r="I33" s="888">
        <v>27</v>
      </c>
      <c r="J33" s="888">
        <v>28</v>
      </c>
      <c r="K33" s="888">
        <v>30</v>
      </c>
      <c r="L33" s="905"/>
      <c r="M33" s="898">
        <f t="shared" si="8"/>
        <v>131</v>
      </c>
      <c r="N33" s="904">
        <f>M33+G33+Q16+I16</f>
        <v>383</v>
      </c>
      <c r="O33" s="903"/>
      <c r="P33" s="644"/>
      <c r="Q33" s="637">
        <v>10</v>
      </c>
      <c r="R33" s="899">
        <f>N33+O33+P33+Q33</f>
        <v>393</v>
      </c>
      <c r="S33" s="867"/>
      <c r="T33" s="882"/>
      <c r="V33" s="881"/>
      <c r="W33" s="886"/>
      <c r="Z33" s="881"/>
      <c r="AA33" s="880"/>
    </row>
    <row r="34" spans="1:27" s="879" customFormat="1" ht="13.5" x14ac:dyDescent="0.25">
      <c r="A34" s="867"/>
      <c r="B34" s="906" t="s">
        <v>429</v>
      </c>
      <c r="C34" s="905"/>
      <c r="D34" s="905"/>
      <c r="E34" s="905"/>
      <c r="F34" s="905"/>
      <c r="G34" s="898">
        <f t="shared" si="7"/>
        <v>0</v>
      </c>
      <c r="H34" s="888">
        <v>15</v>
      </c>
      <c r="I34" s="888">
        <v>29</v>
      </c>
      <c r="J34" s="888">
        <v>26</v>
      </c>
      <c r="K34" s="888">
        <v>42</v>
      </c>
      <c r="L34" s="905"/>
      <c r="M34" s="898">
        <f t="shared" si="8"/>
        <v>112</v>
      </c>
      <c r="N34" s="904">
        <f>M34+G34+Q17+I17</f>
        <v>547</v>
      </c>
      <c r="O34" s="903"/>
      <c r="P34" s="644"/>
      <c r="Q34" s="637"/>
      <c r="R34" s="899">
        <f>N34+O34+P34</f>
        <v>547</v>
      </c>
      <c r="S34" s="867"/>
      <c r="T34" s="882"/>
      <c r="V34" s="881"/>
      <c r="W34" s="886"/>
      <c r="Z34" s="881"/>
      <c r="AA34" s="880"/>
    </row>
    <row r="35" spans="1:27" s="879" customFormat="1" ht="14.25" thickBot="1" x14ac:dyDescent="0.3">
      <c r="A35" s="867"/>
      <c r="B35" s="635" t="s">
        <v>646</v>
      </c>
      <c r="C35" s="885">
        <f>C30+C31+C32+C33+C34</f>
        <v>33</v>
      </c>
      <c r="D35" s="885">
        <f>D30+D31+D32+D33+D34</f>
        <v>49</v>
      </c>
      <c r="E35" s="885">
        <f>E30+E31+E32+E33+E34</f>
        <v>42</v>
      </c>
      <c r="F35" s="885">
        <f>F30+F31+F32+F33+F34</f>
        <v>28</v>
      </c>
      <c r="G35" s="884">
        <f t="shared" si="7"/>
        <v>152</v>
      </c>
      <c r="H35" s="885">
        <f>H30+H31+H32+H33+H34</f>
        <v>70</v>
      </c>
      <c r="I35" s="885">
        <f>I30+I31+I32+I33+I34</f>
        <v>66</v>
      </c>
      <c r="J35" s="885">
        <f>J30+J31+J32+J33+J34</f>
        <v>69</v>
      </c>
      <c r="K35" s="885">
        <f>K30+K31+K32+K33+K34</f>
        <v>78</v>
      </c>
      <c r="L35" s="885">
        <f>L30+L31+L32+L33+L34</f>
        <v>0</v>
      </c>
      <c r="M35" s="884">
        <f t="shared" si="8"/>
        <v>283</v>
      </c>
      <c r="N35" s="902">
        <f>SUM(N30:N34)</f>
        <v>2162</v>
      </c>
      <c r="O35" s="901">
        <f>SUM(O30:O34)</f>
        <v>78</v>
      </c>
      <c r="P35" s="900">
        <f>SUM(P30:P34)</f>
        <v>1</v>
      </c>
      <c r="Q35" s="640">
        <f>Q33</f>
        <v>10</v>
      </c>
      <c r="R35" s="899"/>
      <c r="S35" s="867"/>
      <c r="T35" s="882"/>
      <c r="V35" s="881"/>
      <c r="W35" s="886"/>
      <c r="Z35" s="881"/>
      <c r="AA35" s="880"/>
    </row>
    <row r="36" spans="1:27" s="879" customFormat="1" ht="13.5" x14ac:dyDescent="0.25">
      <c r="A36" s="867"/>
      <c r="B36" s="897" t="s">
        <v>355</v>
      </c>
      <c r="C36" s="897">
        <f t="shared" ref="C36:M36" si="9">C28+C35</f>
        <v>55</v>
      </c>
      <c r="D36" s="897">
        <f t="shared" si="9"/>
        <v>75</v>
      </c>
      <c r="E36" s="897">
        <f t="shared" si="9"/>
        <v>70</v>
      </c>
      <c r="F36" s="897">
        <f t="shared" si="9"/>
        <v>68</v>
      </c>
      <c r="G36" s="898">
        <f t="shared" si="9"/>
        <v>268</v>
      </c>
      <c r="H36" s="897">
        <f t="shared" si="9"/>
        <v>157</v>
      </c>
      <c r="I36" s="897">
        <f t="shared" si="9"/>
        <v>156</v>
      </c>
      <c r="J36" s="897">
        <f t="shared" si="9"/>
        <v>155</v>
      </c>
      <c r="K36" s="897">
        <f t="shared" si="9"/>
        <v>153</v>
      </c>
      <c r="L36" s="897">
        <f t="shared" si="9"/>
        <v>0</v>
      </c>
      <c r="M36" s="896">
        <f t="shared" si="9"/>
        <v>621</v>
      </c>
      <c r="N36" s="895">
        <f>N35+N28</f>
        <v>4408</v>
      </c>
      <c r="O36" s="894">
        <f>O35+O28</f>
        <v>103</v>
      </c>
      <c r="P36" s="893">
        <f>P35+P28</f>
        <v>1</v>
      </c>
      <c r="Q36" s="642">
        <f>Q35+Q28</f>
        <v>33</v>
      </c>
      <c r="R36" s="883"/>
      <c r="S36" s="867"/>
      <c r="T36" s="882"/>
      <c r="V36" s="881"/>
      <c r="W36" s="886"/>
      <c r="Z36" s="881"/>
      <c r="AA36" s="880"/>
    </row>
    <row r="37" spans="1:27" s="871" customFormat="1" ht="13.5" customHeight="1" thickBot="1" x14ac:dyDescent="0.3">
      <c r="A37" s="875"/>
      <c r="B37" s="892"/>
      <c r="C37" s="892"/>
      <c r="D37" s="892"/>
      <c r="E37" s="892"/>
      <c r="F37" s="892"/>
      <c r="G37" s="892"/>
      <c r="H37" s="892"/>
      <c r="I37" s="892"/>
      <c r="J37" s="892"/>
      <c r="K37" s="892"/>
      <c r="L37" s="892"/>
      <c r="M37" s="891"/>
      <c r="N37" s="1036">
        <f>N36+O36+P36</f>
        <v>4512</v>
      </c>
      <c r="O37" s="1037"/>
      <c r="P37" s="1038"/>
      <c r="Q37" s="641"/>
      <c r="R37" s="876"/>
      <c r="S37" s="875"/>
      <c r="T37" s="874"/>
      <c r="V37" s="873"/>
      <c r="W37" s="890"/>
      <c r="Z37" s="873"/>
      <c r="AA37" s="872"/>
    </row>
    <row r="38" spans="1:27" s="879" customFormat="1" ht="13.5" x14ac:dyDescent="0.25">
      <c r="A38" s="867"/>
      <c r="B38" s="888" t="s">
        <v>459</v>
      </c>
      <c r="C38" s="888"/>
      <c r="D38" s="888"/>
      <c r="E38" s="888"/>
      <c r="F38" s="888"/>
      <c r="G38" s="889"/>
      <c r="H38" s="888"/>
      <c r="I38" s="888"/>
      <c r="J38" s="888"/>
      <c r="K38" s="888"/>
      <c r="L38" s="888"/>
      <c r="M38" s="815"/>
      <c r="N38" s="887">
        <v>15</v>
      </c>
      <c r="O38" s="688"/>
      <c r="P38" s="688"/>
      <c r="Q38" s="689"/>
      <c r="R38" s="883"/>
      <c r="S38" s="867"/>
      <c r="T38" s="882"/>
      <c r="V38" s="881"/>
      <c r="W38" s="886"/>
      <c r="Z38" s="881"/>
      <c r="AA38" s="880"/>
    </row>
    <row r="39" spans="1:27" s="879" customFormat="1" ht="13.5" x14ac:dyDescent="0.25">
      <c r="A39" s="867"/>
      <c r="B39" s="885" t="s">
        <v>647</v>
      </c>
      <c r="C39" s="634"/>
      <c r="D39" s="634"/>
      <c r="E39" s="634"/>
      <c r="F39" s="634"/>
      <c r="G39" s="636"/>
      <c r="H39" s="885"/>
      <c r="I39" s="885"/>
      <c r="J39" s="885"/>
      <c r="K39" s="885"/>
      <c r="L39" s="885"/>
      <c r="M39" s="885"/>
      <c r="N39" s="884">
        <f>N38</f>
        <v>15</v>
      </c>
      <c r="O39" s="634">
        <f>O38</f>
        <v>0</v>
      </c>
      <c r="P39" s="634">
        <f>P38</f>
        <v>0</v>
      </c>
      <c r="Q39" s="639"/>
      <c r="R39" s="883"/>
      <c r="S39" s="867"/>
      <c r="T39" s="882"/>
      <c r="V39" s="881"/>
      <c r="Z39" s="881"/>
      <c r="AA39" s="880"/>
    </row>
    <row r="40" spans="1:27" s="871" customFormat="1" ht="13.5" customHeight="1" x14ac:dyDescent="0.25">
      <c r="A40" s="875"/>
      <c r="B40" s="878" t="s">
        <v>355</v>
      </c>
      <c r="C40" s="878"/>
      <c r="D40" s="878"/>
      <c r="E40" s="878"/>
      <c r="F40" s="878"/>
      <c r="G40" s="878"/>
      <c r="H40" s="878"/>
      <c r="I40" s="878"/>
      <c r="J40" s="878"/>
      <c r="K40" s="878"/>
      <c r="L40" s="878"/>
      <c r="M40" s="878"/>
      <c r="N40" s="1039">
        <f>N39+N37</f>
        <v>4527</v>
      </c>
      <c r="O40" s="1040"/>
      <c r="P40" s="1041"/>
      <c r="Q40" s="877">
        <f>Q36</f>
        <v>33</v>
      </c>
      <c r="R40" s="876"/>
      <c r="S40" s="875"/>
      <c r="T40" s="874"/>
      <c r="V40" s="873"/>
      <c r="Z40" s="873"/>
      <c r="AA40" s="872"/>
    </row>
    <row r="41" spans="1:27" ht="13.5" x14ac:dyDescent="0.25">
      <c r="B41" s="870"/>
      <c r="C41" s="869"/>
      <c r="D41" s="869"/>
      <c r="E41" s="869"/>
      <c r="F41" s="869"/>
      <c r="G41" s="869"/>
      <c r="H41" s="869"/>
      <c r="I41" s="869"/>
      <c r="J41" s="869"/>
      <c r="K41" s="869"/>
      <c r="L41" s="869"/>
      <c r="M41" s="869"/>
      <c r="N41" s="868"/>
      <c r="O41" s="866"/>
      <c r="U41" s="862"/>
      <c r="W41" s="864"/>
      <c r="X41" s="863"/>
      <c r="Z41" s="862"/>
      <c r="AA41" s="862"/>
    </row>
    <row r="42" spans="1:27" ht="11.25" x14ac:dyDescent="0.2">
      <c r="B42" s="825" t="s">
        <v>539</v>
      </c>
    </row>
    <row r="43" spans="1:27" ht="11.25" x14ac:dyDescent="0.2">
      <c r="B43" s="825" t="s">
        <v>341</v>
      </c>
    </row>
    <row r="44" spans="1:27" ht="11.25" x14ac:dyDescent="0.2">
      <c r="B44" s="825" t="s">
        <v>645</v>
      </c>
    </row>
  </sheetData>
  <mergeCells count="5">
    <mergeCell ref="B2:Q2"/>
    <mergeCell ref="B4:Q4"/>
    <mergeCell ref="B3:Q3"/>
    <mergeCell ref="N37:P37"/>
    <mergeCell ref="N40:P40"/>
  </mergeCells>
  <pageMargins left="0.62992125984251968" right="0.23622047244094491" top="0.74803149606299213" bottom="0.74803149606299213" header="0.31496062992125984" footer="0.31496062992125984"/>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32"/>
  <sheetViews>
    <sheetView zoomScaleNormal="100" workbookViewId="0">
      <selection activeCell="C7" sqref="C7"/>
    </sheetView>
  </sheetViews>
  <sheetFormatPr baseColWidth="10" defaultRowHeight="13.5" x14ac:dyDescent="0.25"/>
  <cols>
    <col min="1" max="1" width="1.28515625" customWidth="1"/>
    <col min="2" max="2" width="7.28515625" style="63" customWidth="1"/>
    <col min="3" max="3" width="53.28515625" style="499" bestFit="1" customWidth="1"/>
    <col min="4" max="9" width="4.42578125" style="499" bestFit="1" customWidth="1"/>
    <col min="10" max="10" width="7.140625" style="63" customWidth="1"/>
    <col min="11" max="11" width="11.42578125" style="63"/>
  </cols>
  <sheetData>
    <row r="2" spans="2:11" ht="14.25" thickBot="1" x14ac:dyDescent="0.3"/>
    <row r="3" spans="2:11" ht="16.5" customHeight="1" x14ac:dyDescent="0.25">
      <c r="B3" s="699" t="s">
        <v>248</v>
      </c>
      <c r="C3" s="700"/>
      <c r="D3" s="700"/>
      <c r="E3" s="700"/>
      <c r="F3" s="700"/>
      <c r="G3" s="700"/>
      <c r="H3" s="700"/>
      <c r="I3" s="700"/>
      <c r="J3" s="701"/>
    </row>
    <row r="4" spans="2:11" ht="16.5" customHeight="1" x14ac:dyDescent="0.25">
      <c r="B4" s="1045" t="s">
        <v>729</v>
      </c>
      <c r="C4" s="1046"/>
      <c r="D4" s="1046"/>
      <c r="E4" s="1046"/>
      <c r="F4" s="1046"/>
      <c r="G4" s="1046"/>
      <c r="H4" s="1046"/>
      <c r="I4" s="1046"/>
      <c r="J4" s="1047"/>
    </row>
    <row r="5" spans="2:11" ht="15.75" thickBot="1" x14ac:dyDescent="0.3">
      <c r="B5" s="1042" t="s">
        <v>733</v>
      </c>
      <c r="C5" s="1043"/>
      <c r="D5" s="1043"/>
      <c r="E5" s="1043"/>
      <c r="F5" s="1043"/>
      <c r="G5" s="1043"/>
      <c r="H5" s="1043"/>
      <c r="I5" s="1043"/>
      <c r="J5" s="1044"/>
    </row>
    <row r="6" spans="2:11" s="31" customFormat="1" ht="16.5" x14ac:dyDescent="0.3">
      <c r="B6" s="64"/>
      <c r="C6" s="542"/>
      <c r="D6" s="542"/>
      <c r="E6" s="542"/>
      <c r="F6" s="542"/>
      <c r="G6" s="542"/>
      <c r="H6" s="542"/>
      <c r="I6" s="542"/>
      <c r="J6" s="654"/>
      <c r="K6" s="70"/>
    </row>
    <row r="7" spans="2:11" ht="12.75" customHeight="1" x14ac:dyDescent="0.25">
      <c r="D7" s="1004" t="s">
        <v>156</v>
      </c>
      <c r="E7" s="1004"/>
      <c r="F7" s="1004"/>
      <c r="G7" s="1004"/>
      <c r="H7" s="1004"/>
      <c r="I7" s="1004"/>
    </row>
    <row r="8" spans="2:11" x14ac:dyDescent="0.25">
      <c r="B8" s="520"/>
      <c r="C8" s="545" t="s">
        <v>679</v>
      </c>
      <c r="D8" s="543">
        <v>1</v>
      </c>
      <c r="E8" s="543">
        <v>2</v>
      </c>
      <c r="F8" s="543">
        <v>3</v>
      </c>
      <c r="G8" s="543">
        <v>4</v>
      </c>
      <c r="H8" s="543">
        <v>5</v>
      </c>
      <c r="I8" s="543">
        <v>6</v>
      </c>
      <c r="J8" s="655" t="s">
        <v>5</v>
      </c>
    </row>
    <row r="9" spans="2:11" x14ac:dyDescent="0.25">
      <c r="B9" s="243" t="s">
        <v>134</v>
      </c>
      <c r="C9" s="546"/>
      <c r="D9" s="535">
        <v>203</v>
      </c>
      <c r="E9" s="535">
        <v>161</v>
      </c>
      <c r="F9" s="535">
        <v>123</v>
      </c>
      <c r="G9" s="535">
        <v>128</v>
      </c>
      <c r="H9" s="535">
        <v>119</v>
      </c>
      <c r="I9" s="535">
        <v>81</v>
      </c>
      <c r="J9" s="650">
        <f>SUM(D9:I9)</f>
        <v>815</v>
      </c>
    </row>
    <row r="10" spans="2:11" x14ac:dyDescent="0.25">
      <c r="B10" s="523" t="s">
        <v>135</v>
      </c>
      <c r="C10" s="541"/>
      <c r="D10" s="537">
        <f t="shared" ref="D10:I10" si="0">D9</f>
        <v>203</v>
      </c>
      <c r="E10" s="537">
        <f t="shared" si="0"/>
        <v>161</v>
      </c>
      <c r="F10" s="537">
        <f t="shared" si="0"/>
        <v>123</v>
      </c>
      <c r="G10" s="537">
        <f t="shared" si="0"/>
        <v>128</v>
      </c>
      <c r="H10" s="537">
        <f t="shared" si="0"/>
        <v>119</v>
      </c>
      <c r="I10" s="537">
        <f t="shared" si="0"/>
        <v>81</v>
      </c>
      <c r="J10" s="651">
        <f>SUM(J9)</f>
        <v>815</v>
      </c>
    </row>
    <row r="11" spans="2:11" x14ac:dyDescent="0.25">
      <c r="B11" s="65" t="s">
        <v>140</v>
      </c>
      <c r="C11" s="535" t="s">
        <v>602</v>
      </c>
      <c r="D11" s="535"/>
      <c r="E11" s="535"/>
      <c r="F11" s="535"/>
      <c r="G11" s="535"/>
      <c r="H11" s="535"/>
      <c r="I11" s="535"/>
      <c r="J11" s="650">
        <f>SUM(D11:I11)</f>
        <v>0</v>
      </c>
    </row>
    <row r="12" spans="2:11" x14ac:dyDescent="0.25">
      <c r="B12" s="524" t="s">
        <v>136</v>
      </c>
      <c r="C12" s="547"/>
      <c r="D12" s="537">
        <f>D11</f>
        <v>0</v>
      </c>
      <c r="E12" s="537">
        <f t="shared" ref="E12:I12" si="1">E11</f>
        <v>0</v>
      </c>
      <c r="F12" s="537">
        <f t="shared" si="1"/>
        <v>0</v>
      </c>
      <c r="G12" s="537">
        <f t="shared" si="1"/>
        <v>0</v>
      </c>
      <c r="H12" s="537">
        <f t="shared" si="1"/>
        <v>0</v>
      </c>
      <c r="I12" s="537">
        <f t="shared" si="1"/>
        <v>0</v>
      </c>
      <c r="J12" s="652">
        <f>J11</f>
        <v>0</v>
      </c>
    </row>
    <row r="13" spans="2:11" x14ac:dyDescent="0.25">
      <c r="B13" s="65" t="s">
        <v>142</v>
      </c>
      <c r="C13" s="533" t="s">
        <v>720</v>
      </c>
      <c r="D13" s="535"/>
      <c r="E13" s="535"/>
      <c r="F13" s="535">
        <v>10</v>
      </c>
      <c r="G13" s="535">
        <v>13</v>
      </c>
      <c r="H13" s="535">
        <v>10</v>
      </c>
      <c r="I13" s="535">
        <v>18</v>
      </c>
      <c r="J13" s="650">
        <f>SUM(D13:I13)</f>
        <v>51</v>
      </c>
    </row>
    <row r="14" spans="2:11" x14ac:dyDescent="0.25">
      <c r="B14" s="65"/>
      <c r="C14" s="533" t="s">
        <v>752</v>
      </c>
      <c r="D14" s="535"/>
      <c r="E14" s="535"/>
      <c r="F14" s="535"/>
      <c r="G14" s="535"/>
      <c r="H14" s="535"/>
      <c r="I14" s="535"/>
      <c r="J14" s="650">
        <f>SUM(D14:I14)</f>
        <v>0</v>
      </c>
    </row>
    <row r="15" spans="2:11" x14ac:dyDescent="0.25">
      <c r="B15" s="65"/>
      <c r="C15" s="533" t="s">
        <v>743</v>
      </c>
      <c r="D15" s="535"/>
      <c r="E15" s="535"/>
      <c r="F15" s="535">
        <v>4</v>
      </c>
      <c r="G15" s="535">
        <v>10</v>
      </c>
      <c r="H15" s="535">
        <v>5</v>
      </c>
      <c r="I15" s="535">
        <v>6</v>
      </c>
      <c r="J15" s="650">
        <f>SUM(D15:I15)</f>
        <v>25</v>
      </c>
    </row>
    <row r="16" spans="2:11" x14ac:dyDescent="0.25">
      <c r="B16" s="524" t="s">
        <v>143</v>
      </c>
      <c r="C16" s="537"/>
      <c r="D16" s="537">
        <f t="shared" ref="D16:J16" si="2">SUM(D13:D15)</f>
        <v>0</v>
      </c>
      <c r="E16" s="537">
        <f t="shared" si="2"/>
        <v>0</v>
      </c>
      <c r="F16" s="537">
        <f t="shared" si="2"/>
        <v>14</v>
      </c>
      <c r="G16" s="537">
        <f t="shared" si="2"/>
        <v>23</v>
      </c>
      <c r="H16" s="537">
        <f t="shared" si="2"/>
        <v>15</v>
      </c>
      <c r="I16" s="537">
        <f t="shared" si="2"/>
        <v>24</v>
      </c>
      <c r="J16" s="537">
        <f t="shared" si="2"/>
        <v>76</v>
      </c>
    </row>
    <row r="17" spans="2:11" s="54" customFormat="1" x14ac:dyDescent="0.25">
      <c r="B17" s="521" t="s">
        <v>5</v>
      </c>
      <c r="C17" s="521"/>
      <c r="D17" s="521">
        <f t="shared" ref="D17:J17" si="3">D16+D12+D10</f>
        <v>203</v>
      </c>
      <c r="E17" s="521">
        <f t="shared" si="3"/>
        <v>161</v>
      </c>
      <c r="F17" s="521">
        <f t="shared" si="3"/>
        <v>137</v>
      </c>
      <c r="G17" s="521">
        <f t="shared" si="3"/>
        <v>151</v>
      </c>
      <c r="H17" s="521">
        <f t="shared" si="3"/>
        <v>134</v>
      </c>
      <c r="I17" s="521">
        <f t="shared" si="3"/>
        <v>105</v>
      </c>
      <c r="J17" s="522">
        <f t="shared" si="3"/>
        <v>891</v>
      </c>
      <c r="K17" s="63"/>
    </row>
    <row r="18" spans="2:11" s="35" customFormat="1" x14ac:dyDescent="0.25">
      <c r="B18" s="247" t="s">
        <v>261</v>
      </c>
      <c r="C18" s="535" t="s">
        <v>491</v>
      </c>
      <c r="D18" s="544"/>
      <c r="E18" s="544"/>
      <c r="F18" s="544"/>
      <c r="G18" s="544"/>
      <c r="H18" s="544"/>
      <c r="I18" s="544"/>
      <c r="J18" s="561">
        <v>0</v>
      </c>
      <c r="K18" s="71"/>
    </row>
    <row r="19" spans="2:11" s="35" customFormat="1" x14ac:dyDescent="0.25">
      <c r="B19" s="247" t="s">
        <v>261</v>
      </c>
      <c r="C19" s="535" t="s">
        <v>493</v>
      </c>
      <c r="D19" s="544"/>
      <c r="E19" s="544"/>
      <c r="F19" s="544"/>
      <c r="G19" s="544"/>
      <c r="H19" s="544"/>
      <c r="I19" s="544"/>
      <c r="J19" s="561">
        <v>0</v>
      </c>
      <c r="K19" s="71"/>
    </row>
    <row r="20" spans="2:11" x14ac:dyDescent="0.25">
      <c r="B20" s="247" t="s">
        <v>261</v>
      </c>
      <c r="C20" s="535" t="s">
        <v>714</v>
      </c>
      <c r="D20" s="1048">
        <v>0</v>
      </c>
      <c r="E20" s="1049"/>
      <c r="F20" s="1049"/>
      <c r="G20" s="1049"/>
      <c r="H20" s="1049"/>
      <c r="I20" s="1049"/>
      <c r="J20" s="1050"/>
    </row>
    <row r="21" spans="2:11" x14ac:dyDescent="0.25">
      <c r="B21" s="247" t="s">
        <v>261</v>
      </c>
      <c r="C21" s="535" t="s">
        <v>715</v>
      </c>
      <c r="D21" s="544"/>
      <c r="E21" s="544"/>
      <c r="F21" s="544"/>
      <c r="G21" s="544"/>
      <c r="H21" s="544"/>
      <c r="I21" s="544"/>
      <c r="J21" s="561">
        <v>0</v>
      </c>
    </row>
    <row r="22" spans="2:11" x14ac:dyDescent="0.25">
      <c r="B22" s="248" t="s">
        <v>342</v>
      </c>
      <c r="C22" s="544"/>
      <c r="D22" s="544"/>
      <c r="E22" s="544"/>
      <c r="F22" s="544"/>
      <c r="G22" s="544"/>
      <c r="H22" s="544"/>
      <c r="I22" s="544"/>
      <c r="J22" s="561">
        <v>0</v>
      </c>
    </row>
    <row r="23" spans="2:11" x14ac:dyDescent="0.25">
      <c r="B23" s="676" t="s">
        <v>355</v>
      </c>
      <c r="C23" s="677"/>
      <c r="D23" s="530"/>
      <c r="E23" s="530"/>
      <c r="F23" s="530"/>
      <c r="G23" s="530"/>
      <c r="H23" s="530"/>
      <c r="I23" s="530"/>
      <c r="J23" s="474">
        <f>J17+J18+J19+J21+J22</f>
        <v>891</v>
      </c>
    </row>
    <row r="26" spans="2:11" x14ac:dyDescent="0.25">
      <c r="B26" s="825" t="s">
        <v>539</v>
      </c>
    </row>
    <row r="27" spans="2:11" x14ac:dyDescent="0.25">
      <c r="B27" s="825" t="s">
        <v>341</v>
      </c>
    </row>
    <row r="28" spans="2:11" x14ac:dyDescent="0.25">
      <c r="B28" s="825" t="s">
        <v>747</v>
      </c>
    </row>
    <row r="29" spans="2:11" x14ac:dyDescent="0.25">
      <c r="B29" s="825" t="s">
        <v>748</v>
      </c>
    </row>
    <row r="30" spans="2:11" x14ac:dyDescent="0.25">
      <c r="B30" s="825" t="s">
        <v>749</v>
      </c>
    </row>
    <row r="31" spans="2:11" x14ac:dyDescent="0.25">
      <c r="B31" s="825" t="s">
        <v>750</v>
      </c>
    </row>
    <row r="32" spans="2:11" x14ac:dyDescent="0.25">
      <c r="B32" s="825" t="s">
        <v>751</v>
      </c>
    </row>
  </sheetData>
  <mergeCells count="4">
    <mergeCell ref="B5:J5"/>
    <mergeCell ref="B4:J4"/>
    <mergeCell ref="D7:I7"/>
    <mergeCell ref="D20:J20"/>
  </mergeCells>
  <phoneticPr fontId="4" type="noConversion"/>
  <pageMargins left="0.78740157480314965" right="0.59055118110236227" top="0.98425196850393704" bottom="0.98425196850393704" header="0.51181102362204722" footer="0.51181102362204722"/>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2"/>
  <sheetViews>
    <sheetView zoomScaleNormal="100" workbookViewId="0">
      <pane xSplit="3" ySplit="6" topLeftCell="D37" activePane="bottomRight" state="frozen"/>
      <selection pane="topRight" activeCell="D1" sqref="D1"/>
      <selection pane="bottomLeft" activeCell="A7" sqref="A7"/>
      <selection pane="bottomRight" activeCell="K53" sqref="K53"/>
    </sheetView>
  </sheetViews>
  <sheetFormatPr baseColWidth="10" defaultColWidth="11.5703125" defaultRowHeight="13.5" x14ac:dyDescent="0.25"/>
  <cols>
    <col min="1" max="1" width="2.28515625" style="63" customWidth="1"/>
    <col min="2" max="2" width="8.5703125" style="63" customWidth="1"/>
    <col min="3" max="3" width="51.85546875" style="499" bestFit="1" customWidth="1"/>
    <col min="4" max="4" width="3.85546875" style="499" customWidth="1"/>
    <col min="5" max="9" width="4.42578125" style="499" bestFit="1" customWidth="1"/>
    <col min="10" max="10" width="4.5703125" style="499" customWidth="1"/>
    <col min="11" max="11" width="7.5703125" style="63" bestFit="1" customWidth="1"/>
  </cols>
  <sheetData>
    <row r="1" spans="2:11" ht="15" x14ac:dyDescent="0.25">
      <c r="B1" s="699" t="s">
        <v>696</v>
      </c>
      <c r="C1" s="700"/>
      <c r="D1" s="700"/>
      <c r="E1" s="700"/>
      <c r="F1" s="700"/>
      <c r="G1" s="700"/>
      <c r="H1" s="700"/>
      <c r="I1" s="700"/>
      <c r="J1" s="700"/>
      <c r="K1" s="701"/>
    </row>
    <row r="2" spans="2:11" ht="15" x14ac:dyDescent="0.25">
      <c r="B2" s="1045" t="s">
        <v>729</v>
      </c>
      <c r="C2" s="1046"/>
      <c r="D2" s="1046"/>
      <c r="E2" s="1046"/>
      <c r="F2" s="1046"/>
      <c r="G2" s="1046"/>
      <c r="H2" s="1046"/>
      <c r="I2" s="1046"/>
      <c r="J2" s="1046"/>
      <c r="K2" s="1047"/>
    </row>
    <row r="3" spans="2:11" ht="15.75" thickBot="1" x14ac:dyDescent="0.3">
      <c r="B3" s="1042" t="s">
        <v>733</v>
      </c>
      <c r="C3" s="1043"/>
      <c r="D3" s="1043"/>
      <c r="E3" s="1043"/>
      <c r="F3" s="1043"/>
      <c r="G3" s="1043"/>
      <c r="H3" s="1043"/>
      <c r="I3" s="1043"/>
      <c r="J3" s="1043"/>
      <c r="K3" s="1044"/>
    </row>
    <row r="5" spans="2:11" x14ac:dyDescent="0.25">
      <c r="D5" s="1052" t="s">
        <v>156</v>
      </c>
      <c r="E5" s="1052"/>
      <c r="F5" s="1052"/>
      <c r="G5" s="1052"/>
      <c r="H5" s="1052"/>
      <c r="I5" s="1052"/>
      <c r="J5" s="1052"/>
    </row>
    <row r="6" spans="2:11" x14ac:dyDescent="0.25">
      <c r="B6" s="244"/>
      <c r="C6" s="549" t="s">
        <v>679</v>
      </c>
      <c r="D6" s="675">
        <v>1</v>
      </c>
      <c r="E6" s="532">
        <v>2</v>
      </c>
      <c r="F6" s="532">
        <v>3</v>
      </c>
      <c r="G6" s="532">
        <v>4</v>
      </c>
      <c r="H6" s="543">
        <v>5</v>
      </c>
      <c r="I6" s="543">
        <v>6</v>
      </c>
      <c r="J6" s="532">
        <v>7</v>
      </c>
      <c r="K6" s="650" t="s">
        <v>5</v>
      </c>
    </row>
    <row r="7" spans="2:11" x14ac:dyDescent="0.25">
      <c r="B7" s="249" t="s">
        <v>134</v>
      </c>
      <c r="C7" s="540"/>
      <c r="D7" s="533">
        <v>49</v>
      </c>
      <c r="E7" s="533">
        <v>56</v>
      </c>
      <c r="F7" s="533"/>
      <c r="G7" s="533"/>
      <c r="H7" s="535"/>
      <c r="I7" s="535"/>
      <c r="J7" s="533"/>
      <c r="K7" s="650">
        <f>SUM(D7:J7)</f>
        <v>105</v>
      </c>
    </row>
    <row r="8" spans="2:11" x14ac:dyDescent="0.25">
      <c r="B8" s="523" t="s">
        <v>135</v>
      </c>
      <c r="C8" s="541"/>
      <c r="D8" s="537">
        <f t="shared" ref="D8:K8" si="0">D7</f>
        <v>49</v>
      </c>
      <c r="E8" s="537">
        <f t="shared" si="0"/>
        <v>56</v>
      </c>
      <c r="F8" s="537">
        <f t="shared" si="0"/>
        <v>0</v>
      </c>
      <c r="G8" s="534">
        <f t="shared" si="0"/>
        <v>0</v>
      </c>
      <c r="H8" s="534">
        <f t="shared" si="0"/>
        <v>0</v>
      </c>
      <c r="I8" s="534">
        <f t="shared" si="0"/>
        <v>0</v>
      </c>
      <c r="J8" s="534">
        <f t="shared" si="0"/>
        <v>0</v>
      </c>
      <c r="K8" s="651">
        <f t="shared" si="0"/>
        <v>105</v>
      </c>
    </row>
    <row r="9" spans="2:11" x14ac:dyDescent="0.25">
      <c r="B9" s="245" t="s">
        <v>137</v>
      </c>
      <c r="C9" s="533" t="s">
        <v>476</v>
      </c>
      <c r="D9" s="533">
        <v>28</v>
      </c>
      <c r="E9" s="533">
        <v>47</v>
      </c>
      <c r="F9" s="533"/>
      <c r="G9" s="533"/>
      <c r="H9" s="535"/>
      <c r="I9" s="535"/>
      <c r="J9" s="533"/>
      <c r="K9" s="650">
        <f>SUM(D9:J9)</f>
        <v>75</v>
      </c>
    </row>
    <row r="10" spans="2:11" x14ac:dyDescent="0.25">
      <c r="B10" s="245"/>
      <c r="C10" s="533" t="s">
        <v>603</v>
      </c>
      <c r="D10" s="533"/>
      <c r="E10" s="533"/>
      <c r="F10" s="533">
        <v>2</v>
      </c>
      <c r="G10" s="533"/>
      <c r="H10" s="535"/>
      <c r="I10" s="535"/>
      <c r="J10" s="533"/>
      <c r="K10" s="650">
        <f t="shared" ref="K10:K30" si="1">SUM(D10:J10)</f>
        <v>2</v>
      </c>
    </row>
    <row r="11" spans="2:11" x14ac:dyDescent="0.25">
      <c r="B11" s="245"/>
      <c r="C11" s="535" t="s">
        <v>604</v>
      </c>
      <c r="D11" s="535"/>
      <c r="E11" s="535"/>
      <c r="F11" s="535">
        <v>23</v>
      </c>
      <c r="G11" s="535">
        <v>17</v>
      </c>
      <c r="H11" s="535"/>
      <c r="I11" s="535"/>
      <c r="J11" s="535"/>
      <c r="K11" s="650">
        <f t="shared" si="1"/>
        <v>40</v>
      </c>
    </row>
    <row r="12" spans="2:11" x14ac:dyDescent="0.25">
      <c r="B12" s="245"/>
      <c r="C12" s="535" t="s">
        <v>605</v>
      </c>
      <c r="D12" s="535"/>
      <c r="E12" s="535"/>
      <c r="F12" s="535"/>
      <c r="G12" s="535"/>
      <c r="H12" s="535">
        <v>13</v>
      </c>
      <c r="I12" s="535">
        <v>16</v>
      </c>
      <c r="J12" s="535"/>
      <c r="K12" s="650">
        <f t="shared" si="1"/>
        <v>29</v>
      </c>
    </row>
    <row r="13" spans="2:11" x14ac:dyDescent="0.25">
      <c r="B13" s="245"/>
      <c r="C13" s="535" t="s">
        <v>606</v>
      </c>
      <c r="D13" s="535"/>
      <c r="E13" s="535"/>
      <c r="F13" s="535"/>
      <c r="G13" s="535"/>
      <c r="H13" s="535"/>
      <c r="I13" s="535"/>
      <c r="J13" s="535">
        <v>9</v>
      </c>
      <c r="K13" s="650">
        <f t="shared" si="1"/>
        <v>9</v>
      </c>
    </row>
    <row r="14" spans="2:11" x14ac:dyDescent="0.25">
      <c r="B14" s="245"/>
      <c r="C14" s="535" t="s">
        <v>607</v>
      </c>
      <c r="D14" s="535"/>
      <c r="E14" s="535"/>
      <c r="F14" s="535"/>
      <c r="G14" s="535"/>
      <c r="H14" s="535">
        <v>23</v>
      </c>
      <c r="I14" s="535">
        <v>24</v>
      </c>
      <c r="J14" s="535"/>
      <c r="K14" s="650">
        <f t="shared" si="1"/>
        <v>47</v>
      </c>
    </row>
    <row r="15" spans="2:11" x14ac:dyDescent="0.25">
      <c r="B15" s="245"/>
      <c r="C15" s="535" t="s">
        <v>608</v>
      </c>
      <c r="D15" s="535"/>
      <c r="E15" s="535"/>
      <c r="F15" s="535">
        <v>25</v>
      </c>
      <c r="G15" s="535">
        <v>25</v>
      </c>
      <c r="H15" s="535"/>
      <c r="I15" s="535"/>
      <c r="J15" s="535"/>
      <c r="K15" s="650">
        <f t="shared" si="1"/>
        <v>50</v>
      </c>
    </row>
    <row r="16" spans="2:11" x14ac:dyDescent="0.25">
      <c r="B16" s="245"/>
      <c r="C16" s="535" t="s">
        <v>609</v>
      </c>
      <c r="D16" s="535"/>
      <c r="E16" s="535"/>
      <c r="F16" s="535"/>
      <c r="G16" s="535"/>
      <c r="H16" s="535">
        <v>4</v>
      </c>
      <c r="I16" s="535">
        <v>7</v>
      </c>
      <c r="J16" s="535"/>
      <c r="K16" s="650">
        <f t="shared" si="1"/>
        <v>11</v>
      </c>
    </row>
    <row r="17" spans="2:11" x14ac:dyDescent="0.25">
      <c r="B17" s="245"/>
      <c r="C17" s="535" t="s">
        <v>610</v>
      </c>
      <c r="D17" s="535"/>
      <c r="E17" s="535"/>
      <c r="F17" s="535">
        <v>5</v>
      </c>
      <c r="G17" s="535">
        <v>9</v>
      </c>
      <c r="H17" s="535"/>
      <c r="I17" s="535"/>
      <c r="J17" s="535"/>
      <c r="K17" s="650">
        <f t="shared" si="1"/>
        <v>14</v>
      </c>
    </row>
    <row r="18" spans="2:11" x14ac:dyDescent="0.25">
      <c r="B18" s="245"/>
      <c r="C18" s="535" t="s">
        <v>611</v>
      </c>
      <c r="D18" s="535"/>
      <c r="E18" s="535"/>
      <c r="F18" s="535"/>
      <c r="G18" s="535"/>
      <c r="H18" s="535"/>
      <c r="I18" s="535"/>
      <c r="J18" s="535">
        <v>3</v>
      </c>
      <c r="K18" s="650">
        <f t="shared" si="1"/>
        <v>3</v>
      </c>
    </row>
    <row r="19" spans="2:11" x14ac:dyDescent="0.25">
      <c r="B19" s="245"/>
      <c r="C19" s="535" t="s">
        <v>612</v>
      </c>
      <c r="D19" s="535"/>
      <c r="E19" s="535"/>
      <c r="F19" s="535">
        <v>10</v>
      </c>
      <c r="G19" s="535">
        <v>4</v>
      </c>
      <c r="H19" s="535"/>
      <c r="I19" s="535"/>
      <c r="J19" s="535"/>
      <c r="K19" s="650">
        <f t="shared" si="1"/>
        <v>14</v>
      </c>
    </row>
    <row r="20" spans="2:11" x14ac:dyDescent="0.25">
      <c r="B20" s="245"/>
      <c r="C20" s="535" t="s">
        <v>613</v>
      </c>
      <c r="D20" s="535"/>
      <c r="E20" s="535"/>
      <c r="F20" s="535"/>
      <c r="G20" s="535"/>
      <c r="H20" s="535">
        <v>4</v>
      </c>
      <c r="I20" s="535">
        <v>3</v>
      </c>
      <c r="J20" s="535"/>
      <c r="K20" s="650">
        <f t="shared" si="1"/>
        <v>7</v>
      </c>
    </row>
    <row r="21" spans="2:11" x14ac:dyDescent="0.25">
      <c r="B21" s="245"/>
      <c r="C21" s="535" t="s">
        <v>614</v>
      </c>
      <c r="D21" s="535"/>
      <c r="E21" s="535"/>
      <c r="F21" s="535"/>
      <c r="G21" s="535"/>
      <c r="H21" s="535"/>
      <c r="I21" s="535"/>
      <c r="J21" s="535">
        <v>5</v>
      </c>
      <c r="K21" s="650">
        <f t="shared" si="1"/>
        <v>5</v>
      </c>
    </row>
    <row r="22" spans="2:11" x14ac:dyDescent="0.25">
      <c r="B22" s="245"/>
      <c r="C22" s="535" t="s">
        <v>615</v>
      </c>
      <c r="D22" s="535"/>
      <c r="E22" s="535"/>
      <c r="F22" s="535"/>
      <c r="G22" s="535"/>
      <c r="H22" s="535"/>
      <c r="I22" s="535"/>
      <c r="J22" s="535">
        <v>4</v>
      </c>
      <c r="K22" s="650">
        <f t="shared" si="1"/>
        <v>4</v>
      </c>
    </row>
    <row r="23" spans="2:11" x14ac:dyDescent="0.25">
      <c r="B23" s="245"/>
      <c r="C23" s="535" t="s">
        <v>616</v>
      </c>
      <c r="D23" s="535"/>
      <c r="E23" s="535"/>
      <c r="F23" s="535">
        <v>7</v>
      </c>
      <c r="G23" s="535">
        <v>8</v>
      </c>
      <c r="H23" s="535"/>
      <c r="I23" s="535"/>
      <c r="J23" s="535"/>
      <c r="K23" s="650">
        <f t="shared" si="1"/>
        <v>15</v>
      </c>
    </row>
    <row r="24" spans="2:11" x14ac:dyDescent="0.25">
      <c r="B24" s="245"/>
      <c r="C24" s="535" t="s">
        <v>617</v>
      </c>
      <c r="D24" s="535"/>
      <c r="E24" s="535"/>
      <c r="F24" s="535"/>
      <c r="G24" s="535"/>
      <c r="H24" s="535">
        <v>3</v>
      </c>
      <c r="I24" s="535">
        <v>6</v>
      </c>
      <c r="J24" s="535"/>
      <c r="K24" s="650">
        <f t="shared" si="1"/>
        <v>9</v>
      </c>
    </row>
    <row r="25" spans="2:11" x14ac:dyDescent="0.25">
      <c r="B25" s="245"/>
      <c r="C25" s="535" t="s">
        <v>618</v>
      </c>
      <c r="D25" s="535"/>
      <c r="E25" s="535"/>
      <c r="F25" s="535"/>
      <c r="G25" s="535"/>
      <c r="H25" s="535"/>
      <c r="I25" s="535"/>
      <c r="J25" s="535">
        <v>2</v>
      </c>
      <c r="K25" s="650">
        <f t="shared" si="1"/>
        <v>2</v>
      </c>
    </row>
    <row r="26" spans="2:11" x14ac:dyDescent="0.25">
      <c r="B26" s="245"/>
      <c r="C26" s="535" t="s">
        <v>619</v>
      </c>
      <c r="D26" s="535"/>
      <c r="E26" s="535"/>
      <c r="F26" s="535">
        <v>4</v>
      </c>
      <c r="G26" s="535">
        <v>6</v>
      </c>
      <c r="H26" s="535"/>
      <c r="I26" s="535"/>
      <c r="J26" s="535"/>
      <c r="K26" s="650">
        <f t="shared" si="1"/>
        <v>10</v>
      </c>
    </row>
    <row r="27" spans="2:11" x14ac:dyDescent="0.25">
      <c r="B27" s="245"/>
      <c r="C27" s="535" t="s">
        <v>620</v>
      </c>
      <c r="D27" s="535"/>
      <c r="E27" s="535"/>
      <c r="F27" s="535"/>
      <c r="G27" s="535"/>
      <c r="H27" s="535">
        <v>6</v>
      </c>
      <c r="I27" s="535">
        <v>2</v>
      </c>
      <c r="J27" s="535"/>
      <c r="K27" s="650">
        <f t="shared" si="1"/>
        <v>8</v>
      </c>
    </row>
    <row r="28" spans="2:11" x14ac:dyDescent="0.25">
      <c r="B28" s="245"/>
      <c r="C28" s="535" t="s">
        <v>621</v>
      </c>
      <c r="D28" s="535"/>
      <c r="E28" s="535"/>
      <c r="F28" s="535"/>
      <c r="G28" s="535"/>
      <c r="H28" s="535"/>
      <c r="I28" s="535"/>
      <c r="J28" s="535"/>
      <c r="K28" s="650">
        <f t="shared" si="1"/>
        <v>0</v>
      </c>
    </row>
    <row r="29" spans="2:11" x14ac:dyDescent="0.25">
      <c r="B29" s="245"/>
      <c r="C29" s="535" t="s">
        <v>622</v>
      </c>
      <c r="D29" s="535"/>
      <c r="E29" s="535"/>
      <c r="F29" s="535"/>
      <c r="G29" s="535"/>
      <c r="H29" s="535"/>
      <c r="I29" s="535"/>
      <c r="J29" s="535">
        <v>15</v>
      </c>
      <c r="K29" s="650">
        <f t="shared" si="1"/>
        <v>15</v>
      </c>
    </row>
    <row r="30" spans="2:11" x14ac:dyDescent="0.25">
      <c r="B30" s="245"/>
      <c r="C30" s="535" t="s">
        <v>623</v>
      </c>
      <c r="D30" s="535"/>
      <c r="E30" s="535"/>
      <c r="F30" s="535"/>
      <c r="G30" s="535"/>
      <c r="H30" s="535"/>
      <c r="I30" s="535"/>
      <c r="J30" s="535">
        <v>5</v>
      </c>
      <c r="K30" s="650">
        <f t="shared" si="1"/>
        <v>5</v>
      </c>
    </row>
    <row r="31" spans="2:11" x14ac:dyDescent="0.25">
      <c r="B31" s="524" t="s">
        <v>139</v>
      </c>
      <c r="C31" s="537"/>
      <c r="D31" s="537">
        <f t="shared" ref="D31:K31" si="2">SUM(D9:D30)</f>
        <v>28</v>
      </c>
      <c r="E31" s="537">
        <f t="shared" si="2"/>
        <v>47</v>
      </c>
      <c r="F31" s="537">
        <f t="shared" si="2"/>
        <v>76</v>
      </c>
      <c r="G31" s="537">
        <f t="shared" si="2"/>
        <v>69</v>
      </c>
      <c r="H31" s="537">
        <f t="shared" si="2"/>
        <v>53</v>
      </c>
      <c r="I31" s="537">
        <f t="shared" si="2"/>
        <v>58</v>
      </c>
      <c r="J31" s="537">
        <f t="shared" si="2"/>
        <v>43</v>
      </c>
      <c r="K31" s="652">
        <f t="shared" si="2"/>
        <v>374</v>
      </c>
    </row>
    <row r="32" spans="2:11" x14ac:dyDescent="0.25">
      <c r="B32" s="245" t="s">
        <v>140</v>
      </c>
      <c r="C32" s="535" t="s">
        <v>624</v>
      </c>
      <c r="D32" s="535"/>
      <c r="E32" s="535"/>
      <c r="F32" s="535">
        <v>8</v>
      </c>
      <c r="G32" s="535">
        <v>15</v>
      </c>
      <c r="H32" s="535">
        <v>9</v>
      </c>
      <c r="I32" s="535">
        <v>10</v>
      </c>
      <c r="J32" s="647"/>
      <c r="K32" s="650">
        <f>SUM(D32:J32)</f>
        <v>42</v>
      </c>
    </row>
    <row r="33" spans="1:11" x14ac:dyDescent="0.25">
      <c r="B33" s="245"/>
      <c r="C33" s="535" t="s">
        <v>625</v>
      </c>
      <c r="D33" s="535"/>
      <c r="E33" s="535"/>
      <c r="F33" s="535">
        <v>14</v>
      </c>
      <c r="G33" s="535">
        <v>17</v>
      </c>
      <c r="H33" s="535">
        <v>19</v>
      </c>
      <c r="I33" s="535">
        <v>13</v>
      </c>
      <c r="J33" s="647"/>
      <c r="K33" s="650">
        <f t="shared" ref="K33:K45" si="3">SUM(D33:J33)</f>
        <v>63</v>
      </c>
    </row>
    <row r="34" spans="1:11" x14ac:dyDescent="0.25">
      <c r="B34" s="245"/>
      <c r="C34" s="535" t="s">
        <v>626</v>
      </c>
      <c r="D34" s="535"/>
      <c r="E34" s="535"/>
      <c r="F34" s="535">
        <v>3</v>
      </c>
      <c r="G34" s="535">
        <v>13</v>
      </c>
      <c r="H34" s="648"/>
      <c r="I34" s="648"/>
      <c r="J34" s="647"/>
      <c r="K34" s="650">
        <f t="shared" si="3"/>
        <v>16</v>
      </c>
    </row>
    <row r="35" spans="1:11" x14ac:dyDescent="0.25">
      <c r="B35" s="245"/>
      <c r="C35" s="535" t="s">
        <v>627</v>
      </c>
      <c r="D35" s="535"/>
      <c r="E35" s="535"/>
      <c r="F35" s="648"/>
      <c r="G35" s="648"/>
      <c r="H35" s="535">
        <v>11</v>
      </c>
      <c r="I35" s="535">
        <v>9</v>
      </c>
      <c r="J35" s="647"/>
      <c r="K35" s="650">
        <f t="shared" si="3"/>
        <v>20</v>
      </c>
    </row>
    <row r="36" spans="1:11" x14ac:dyDescent="0.25">
      <c r="B36" s="245"/>
      <c r="C36" s="535" t="s">
        <v>628</v>
      </c>
      <c r="D36" s="535"/>
      <c r="E36" s="535"/>
      <c r="F36" s="648"/>
      <c r="G36" s="648"/>
      <c r="H36" s="535">
        <v>3</v>
      </c>
      <c r="I36" s="535">
        <v>1</v>
      </c>
      <c r="J36" s="647"/>
      <c r="K36" s="650">
        <f t="shared" si="3"/>
        <v>4</v>
      </c>
    </row>
    <row r="37" spans="1:11" x14ac:dyDescent="0.25">
      <c r="B37" s="245"/>
      <c r="C37" s="535" t="s">
        <v>629</v>
      </c>
      <c r="D37" s="535"/>
      <c r="E37" s="535"/>
      <c r="F37" s="535">
        <v>15</v>
      </c>
      <c r="G37" s="535">
        <v>13</v>
      </c>
      <c r="H37" s="535"/>
      <c r="I37" s="535"/>
      <c r="J37" s="647"/>
      <c r="K37" s="650">
        <f t="shared" si="3"/>
        <v>28</v>
      </c>
    </row>
    <row r="38" spans="1:11" x14ac:dyDescent="0.25">
      <c r="B38" s="245"/>
      <c r="C38" s="535" t="s">
        <v>141</v>
      </c>
      <c r="D38" s="535"/>
      <c r="E38" s="535"/>
      <c r="F38" s="535"/>
      <c r="G38" s="535"/>
      <c r="H38" s="535"/>
      <c r="I38" s="648"/>
      <c r="J38" s="647"/>
      <c r="K38" s="650">
        <f t="shared" si="3"/>
        <v>0</v>
      </c>
    </row>
    <row r="39" spans="1:11" x14ac:dyDescent="0.25">
      <c r="B39" s="245"/>
      <c r="C39" s="535" t="s">
        <v>630</v>
      </c>
      <c r="D39" s="535"/>
      <c r="E39" s="535"/>
      <c r="F39" s="535"/>
      <c r="G39" s="535"/>
      <c r="H39" s="535">
        <v>3</v>
      </c>
      <c r="I39" s="535">
        <v>5</v>
      </c>
      <c r="J39" s="647"/>
      <c r="K39" s="650">
        <f t="shared" si="3"/>
        <v>8</v>
      </c>
    </row>
    <row r="40" spans="1:11" x14ac:dyDescent="0.25">
      <c r="B40" s="245"/>
      <c r="C40" s="535" t="s">
        <v>631</v>
      </c>
      <c r="D40" s="535"/>
      <c r="E40" s="535"/>
      <c r="F40" s="535"/>
      <c r="G40" s="535"/>
      <c r="H40" s="535">
        <v>3</v>
      </c>
      <c r="I40" s="535">
        <v>3</v>
      </c>
      <c r="J40" s="647"/>
      <c r="K40" s="650">
        <f t="shared" si="3"/>
        <v>6</v>
      </c>
    </row>
    <row r="41" spans="1:11" x14ac:dyDescent="0.25">
      <c r="B41" s="245"/>
      <c r="C41" s="535" t="s">
        <v>612</v>
      </c>
      <c r="D41" s="535"/>
      <c r="E41" s="535"/>
      <c r="F41" s="535">
        <v>5</v>
      </c>
      <c r="G41" s="535">
        <v>11</v>
      </c>
      <c r="H41" s="648"/>
      <c r="I41" s="648"/>
      <c r="J41" s="647"/>
      <c r="K41" s="650">
        <f t="shared" si="3"/>
        <v>16</v>
      </c>
    </row>
    <row r="42" spans="1:11" x14ac:dyDescent="0.25">
      <c r="B42" s="245"/>
      <c r="C42" s="535" t="s">
        <v>632</v>
      </c>
      <c r="D42" s="535"/>
      <c r="E42" s="535"/>
      <c r="F42" s="535">
        <v>24</v>
      </c>
      <c r="G42" s="535">
        <v>13</v>
      </c>
      <c r="H42" s="535">
        <v>12</v>
      </c>
      <c r="I42" s="535">
        <v>20</v>
      </c>
      <c r="J42" s="539"/>
      <c r="K42" s="650">
        <f t="shared" si="3"/>
        <v>69</v>
      </c>
    </row>
    <row r="43" spans="1:11" x14ac:dyDescent="0.25">
      <c r="B43" s="245"/>
      <c r="C43" s="535" t="s">
        <v>633</v>
      </c>
      <c r="D43" s="535"/>
      <c r="E43" s="535"/>
      <c r="F43" s="535"/>
      <c r="G43" s="535"/>
      <c r="H43" s="535">
        <v>11</v>
      </c>
      <c r="I43" s="535">
        <v>6</v>
      </c>
      <c r="J43" s="647"/>
      <c r="K43" s="650">
        <f t="shared" si="3"/>
        <v>17</v>
      </c>
    </row>
    <row r="44" spans="1:11" x14ac:dyDescent="0.25">
      <c r="B44" s="245"/>
      <c r="C44" s="535" t="s">
        <v>634</v>
      </c>
      <c r="D44" s="535"/>
      <c r="E44" s="535"/>
      <c r="F44" s="535"/>
      <c r="G44" s="535"/>
      <c r="H44" s="535"/>
      <c r="I44" s="535"/>
      <c r="J44" s="647"/>
      <c r="K44" s="650">
        <f t="shared" si="3"/>
        <v>0</v>
      </c>
    </row>
    <row r="45" spans="1:11" x14ac:dyDescent="0.25">
      <c r="B45" s="245"/>
      <c r="C45" s="535" t="s">
        <v>635</v>
      </c>
      <c r="D45" s="535"/>
      <c r="E45" s="535"/>
      <c r="F45" s="535"/>
      <c r="G45" s="535"/>
      <c r="H45" s="535"/>
      <c r="I45" s="535"/>
      <c r="J45" s="647"/>
      <c r="K45" s="650">
        <f t="shared" si="3"/>
        <v>0</v>
      </c>
    </row>
    <row r="46" spans="1:11" x14ac:dyDescent="0.25">
      <c r="B46" s="524" t="s">
        <v>136</v>
      </c>
      <c r="C46" s="547"/>
      <c r="D46" s="537">
        <f t="shared" ref="D46:K46" si="4">SUM(D32:D45)</f>
        <v>0</v>
      </c>
      <c r="E46" s="537">
        <f t="shared" si="4"/>
        <v>0</v>
      </c>
      <c r="F46" s="537">
        <f t="shared" si="4"/>
        <v>69</v>
      </c>
      <c r="G46" s="537">
        <f t="shared" si="4"/>
        <v>82</v>
      </c>
      <c r="H46" s="537">
        <f t="shared" si="4"/>
        <v>71</v>
      </c>
      <c r="I46" s="537">
        <f t="shared" si="4"/>
        <v>67</v>
      </c>
      <c r="J46" s="537">
        <f t="shared" si="4"/>
        <v>0</v>
      </c>
      <c r="K46" s="652">
        <f t="shared" si="4"/>
        <v>289</v>
      </c>
    </row>
    <row r="47" spans="1:11" s="54" customFormat="1" x14ac:dyDescent="0.25">
      <c r="A47" s="63"/>
      <c r="B47" s="538" t="s">
        <v>355</v>
      </c>
      <c r="C47" s="538"/>
      <c r="D47" s="538">
        <f t="shared" ref="D47:J47" si="5">D46+D31+D8</f>
        <v>77</v>
      </c>
      <c r="E47" s="538">
        <f t="shared" si="5"/>
        <v>103</v>
      </c>
      <c r="F47" s="538">
        <f t="shared" si="5"/>
        <v>145</v>
      </c>
      <c r="G47" s="538">
        <f t="shared" si="5"/>
        <v>151</v>
      </c>
      <c r="H47" s="538">
        <f t="shared" si="5"/>
        <v>124</v>
      </c>
      <c r="I47" s="538">
        <f t="shared" si="5"/>
        <v>125</v>
      </c>
      <c r="J47" s="538">
        <f t="shared" si="5"/>
        <v>43</v>
      </c>
      <c r="K47" s="522">
        <f>SUM(D47:J47)</f>
        <v>768</v>
      </c>
    </row>
    <row r="48" spans="1:11" s="55" customFormat="1" x14ac:dyDescent="0.25">
      <c r="A48" s="246"/>
      <c r="B48" s="247" t="s">
        <v>261</v>
      </c>
      <c r="C48" s="535" t="s">
        <v>491</v>
      </c>
      <c r="D48" s="649"/>
      <c r="E48" s="649"/>
      <c r="F48" s="649"/>
      <c r="G48" s="649"/>
      <c r="H48" s="649"/>
      <c r="I48" s="649"/>
      <c r="J48" s="649"/>
      <c r="K48" s="653">
        <v>25</v>
      </c>
    </row>
    <row r="49" spans="1:11" s="55" customFormat="1" x14ac:dyDescent="0.25">
      <c r="A49" s="246"/>
      <c r="B49" s="247" t="s">
        <v>261</v>
      </c>
      <c r="C49" s="535" t="s">
        <v>493</v>
      </c>
      <c r="D49" s="649"/>
      <c r="E49" s="649"/>
      <c r="F49" s="649"/>
      <c r="G49" s="649"/>
      <c r="H49" s="649"/>
      <c r="I49" s="649"/>
      <c r="J49" s="649"/>
      <c r="K49" s="653">
        <v>0</v>
      </c>
    </row>
    <row r="50" spans="1:11" s="55" customFormat="1" x14ac:dyDescent="0.25">
      <c r="A50" s="246"/>
      <c r="B50" s="247" t="s">
        <v>261</v>
      </c>
      <c r="C50" s="535" t="s">
        <v>714</v>
      </c>
      <c r="D50" s="1051">
        <v>15</v>
      </c>
      <c r="E50" s="1051"/>
      <c r="F50" s="1051"/>
      <c r="G50" s="1051"/>
      <c r="H50" s="1051"/>
      <c r="I50" s="1051"/>
      <c r="J50" s="1051"/>
      <c r="K50" s="1051"/>
    </row>
    <row r="51" spans="1:11" s="55" customFormat="1" x14ac:dyDescent="0.25">
      <c r="A51" s="246"/>
      <c r="B51" s="247" t="s">
        <v>261</v>
      </c>
      <c r="C51" s="535" t="s">
        <v>715</v>
      </c>
      <c r="D51" s="717"/>
      <c r="E51" s="717"/>
      <c r="F51" s="717"/>
      <c r="G51" s="717"/>
      <c r="H51" s="717"/>
      <c r="I51" s="717"/>
      <c r="J51" s="717"/>
      <c r="K51" s="721">
        <v>0</v>
      </c>
    </row>
    <row r="52" spans="1:11" x14ac:dyDescent="0.25">
      <c r="B52" s="248" t="s">
        <v>260</v>
      </c>
      <c r="C52" s="557"/>
      <c r="D52" s="557"/>
      <c r="E52" s="557"/>
      <c r="F52" s="557"/>
      <c r="G52" s="557"/>
      <c r="H52" s="557"/>
      <c r="I52" s="557"/>
      <c r="J52" s="557"/>
      <c r="K52" s="565">
        <v>23</v>
      </c>
    </row>
    <row r="53" spans="1:11" x14ac:dyDescent="0.25">
      <c r="B53" s="248" t="s">
        <v>342</v>
      </c>
      <c r="C53" s="544"/>
      <c r="D53" s="544"/>
      <c r="E53" s="544"/>
      <c r="F53" s="544"/>
      <c r="G53" s="544"/>
      <c r="H53" s="544"/>
      <c r="I53" s="544"/>
      <c r="J53" s="544"/>
      <c r="K53" s="565"/>
    </row>
    <row r="54" spans="1:11" x14ac:dyDescent="0.25">
      <c r="B54" s="678" t="s">
        <v>355</v>
      </c>
      <c r="C54" s="679"/>
      <c r="D54" s="530"/>
      <c r="E54" s="530"/>
      <c r="F54" s="530"/>
      <c r="G54" s="530"/>
      <c r="H54" s="530"/>
      <c r="I54" s="530"/>
      <c r="J54" s="530"/>
      <c r="K54" s="474">
        <f>K47+K48+K49+K51+K52+K53</f>
        <v>816</v>
      </c>
    </row>
    <row r="55" spans="1:11" x14ac:dyDescent="0.25">
      <c r="B55" s="71"/>
    </row>
    <row r="56" spans="1:11" x14ac:dyDescent="0.25">
      <c r="B56" s="825" t="s">
        <v>539</v>
      </c>
    </row>
    <row r="57" spans="1:11" x14ac:dyDescent="0.25">
      <c r="B57" s="825" t="s">
        <v>341</v>
      </c>
    </row>
    <row r="58" spans="1:11" x14ac:dyDescent="0.25">
      <c r="B58" s="825" t="s">
        <v>747</v>
      </c>
    </row>
    <row r="59" spans="1:11" x14ac:dyDescent="0.25">
      <c r="B59" s="825" t="s">
        <v>748</v>
      </c>
    </row>
    <row r="60" spans="1:11" x14ac:dyDescent="0.25">
      <c r="B60" s="825" t="s">
        <v>749</v>
      </c>
    </row>
    <row r="61" spans="1:11" x14ac:dyDescent="0.25">
      <c r="B61" s="825" t="s">
        <v>750</v>
      </c>
    </row>
    <row r="62" spans="1:11" x14ac:dyDescent="0.25">
      <c r="B62" s="825" t="s">
        <v>751</v>
      </c>
    </row>
  </sheetData>
  <mergeCells count="4">
    <mergeCell ref="B3:K3"/>
    <mergeCell ref="B2:K2"/>
    <mergeCell ref="D50:K50"/>
    <mergeCell ref="D5:J5"/>
  </mergeCells>
  <phoneticPr fontId="4" type="noConversion"/>
  <pageMargins left="0.59055118110236227" right="0.39370078740157483" top="0.70866141732283472" bottom="0.59055118110236227" header="0.51181102362204722" footer="0.51181102362204722"/>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4"/>
  <sheetViews>
    <sheetView topLeftCell="A4" zoomScaleNormal="100" workbookViewId="0">
      <selection activeCell="J15" sqref="J15"/>
    </sheetView>
  </sheetViews>
  <sheetFormatPr baseColWidth="10" defaultColWidth="11.5703125" defaultRowHeight="13.5" x14ac:dyDescent="0.25"/>
  <cols>
    <col min="1" max="1" width="2.42578125" style="63" customWidth="1"/>
    <col min="2" max="2" width="10.140625" style="499" customWidth="1"/>
    <col min="3" max="3" width="32.85546875" style="499" customWidth="1"/>
    <col min="4" max="9" width="5.140625" style="499" customWidth="1"/>
    <col min="10" max="10" width="6.85546875" style="63" customWidth="1"/>
  </cols>
  <sheetData>
    <row r="1" spans="1:22" ht="14.25" thickBot="1" x14ac:dyDescent="0.3"/>
    <row r="2" spans="1:22" ht="15" x14ac:dyDescent="0.25">
      <c r="B2" s="699" t="s">
        <v>249</v>
      </c>
      <c r="C2" s="700"/>
      <c r="D2" s="700"/>
      <c r="E2" s="700"/>
      <c r="F2" s="700"/>
      <c r="G2" s="700"/>
      <c r="H2" s="700"/>
      <c r="I2" s="700"/>
      <c r="J2" s="701"/>
    </row>
    <row r="3" spans="1:22" ht="15" x14ac:dyDescent="0.25">
      <c r="B3" s="1045" t="s">
        <v>729</v>
      </c>
      <c r="C3" s="1046"/>
      <c r="D3" s="1046"/>
      <c r="E3" s="1046"/>
      <c r="F3" s="1046"/>
      <c r="G3" s="1046"/>
      <c r="H3" s="1046"/>
      <c r="I3" s="1046"/>
      <c r="J3" s="1047"/>
    </row>
    <row r="4" spans="1:22" ht="15.75" thickBot="1" x14ac:dyDescent="0.3">
      <c r="B4" s="1042" t="s">
        <v>733</v>
      </c>
      <c r="C4" s="1053"/>
      <c r="D4" s="1053"/>
      <c r="E4" s="1053"/>
      <c r="F4" s="1053"/>
      <c r="G4" s="1053"/>
      <c r="H4" s="1053"/>
      <c r="I4" s="1053"/>
      <c r="J4" s="1054"/>
    </row>
    <row r="6" spans="1:22" x14ac:dyDescent="0.25">
      <c r="D6" s="1052" t="s">
        <v>156</v>
      </c>
      <c r="E6" s="1052"/>
      <c r="F6" s="1052"/>
      <c r="G6" s="1052"/>
      <c r="H6" s="1052"/>
      <c r="I6" s="1052"/>
      <c r="J6" s="499"/>
    </row>
    <row r="7" spans="1:22" x14ac:dyDescent="0.25">
      <c r="B7" s="810"/>
      <c r="C7" s="811" t="s">
        <v>679</v>
      </c>
      <c r="D7" s="812">
        <v>1</v>
      </c>
      <c r="E7" s="813">
        <v>2</v>
      </c>
      <c r="F7" s="813">
        <v>3</v>
      </c>
      <c r="G7" s="813">
        <v>4</v>
      </c>
      <c r="H7" s="813">
        <v>5</v>
      </c>
      <c r="I7" s="813">
        <v>6</v>
      </c>
      <c r="J7" s="814" t="s">
        <v>12</v>
      </c>
    </row>
    <row r="8" spans="1:22" x14ac:dyDescent="0.25">
      <c r="B8" s="540" t="s">
        <v>134</v>
      </c>
      <c r="C8" s="811"/>
      <c r="D8" s="533">
        <v>80</v>
      </c>
      <c r="E8" s="533">
        <v>69</v>
      </c>
      <c r="F8" s="533">
        <v>49</v>
      </c>
      <c r="G8" s="533">
        <v>33</v>
      </c>
      <c r="H8" s="533">
        <v>45</v>
      </c>
      <c r="I8" s="533">
        <v>28</v>
      </c>
      <c r="J8" s="815">
        <f>SUM(D8:I8)</f>
        <v>304</v>
      </c>
    </row>
    <row r="9" spans="1:22" ht="14.25" thickBot="1" x14ac:dyDescent="0.3">
      <c r="B9" s="816" t="s">
        <v>744</v>
      </c>
      <c r="C9" s="817"/>
      <c r="D9" s="818">
        <f t="shared" ref="D9:I11" si="0">SUM(D8)</f>
        <v>80</v>
      </c>
      <c r="E9" s="818">
        <f t="shared" si="0"/>
        <v>69</v>
      </c>
      <c r="F9" s="818">
        <f t="shared" si="0"/>
        <v>49</v>
      </c>
      <c r="G9" s="818">
        <f>G8</f>
        <v>33</v>
      </c>
      <c r="H9" s="818">
        <f t="shared" si="0"/>
        <v>45</v>
      </c>
      <c r="I9" s="818">
        <f t="shared" si="0"/>
        <v>28</v>
      </c>
      <c r="J9" s="819">
        <f>SUM(D9:I9)</f>
        <v>304</v>
      </c>
    </row>
    <row r="10" spans="1:22" x14ac:dyDescent="0.25">
      <c r="B10" s="245" t="s">
        <v>137</v>
      </c>
      <c r="C10" s="533" t="s">
        <v>476</v>
      </c>
      <c r="D10" s="533">
        <v>6</v>
      </c>
      <c r="E10" s="533"/>
      <c r="F10" s="533"/>
      <c r="G10" s="533"/>
      <c r="H10" s="535"/>
      <c r="I10" s="535"/>
      <c r="J10" s="533"/>
    </row>
    <row r="11" spans="1:22" ht="14.25" thickBot="1" x14ac:dyDescent="0.3">
      <c r="B11" s="816" t="s">
        <v>754</v>
      </c>
      <c r="C11" s="817"/>
      <c r="D11" s="818">
        <f t="shared" si="0"/>
        <v>6</v>
      </c>
      <c r="E11" s="818">
        <f t="shared" si="0"/>
        <v>0</v>
      </c>
      <c r="F11" s="818">
        <f t="shared" si="0"/>
        <v>0</v>
      </c>
      <c r="G11" s="818">
        <f>G10</f>
        <v>0</v>
      </c>
      <c r="H11" s="818">
        <f t="shared" si="0"/>
        <v>0</v>
      </c>
      <c r="I11" s="818">
        <f t="shared" si="0"/>
        <v>0</v>
      </c>
      <c r="J11" s="819">
        <f>SUM(D11:I11)</f>
        <v>6</v>
      </c>
    </row>
    <row r="12" spans="1:22" x14ac:dyDescent="0.25">
      <c r="B12" s="820" t="s">
        <v>140</v>
      </c>
      <c r="C12" s="821" t="s">
        <v>745</v>
      </c>
      <c r="D12" s="820"/>
      <c r="E12" s="820"/>
      <c r="F12" s="820">
        <v>18</v>
      </c>
      <c r="G12" s="820">
        <v>8</v>
      </c>
      <c r="H12" s="820">
        <v>15</v>
      </c>
      <c r="I12" s="820">
        <v>8</v>
      </c>
      <c r="J12" s="822">
        <f>SUM(D12:I12)</f>
        <v>49</v>
      </c>
      <c r="L12" s="29"/>
      <c r="M12" s="29"/>
      <c r="N12" s="29"/>
      <c r="O12" s="30"/>
      <c r="P12" s="30"/>
      <c r="Q12" s="30"/>
      <c r="R12" s="30"/>
      <c r="S12" s="30"/>
      <c r="T12" s="30"/>
      <c r="U12" s="30"/>
      <c r="V12" s="28"/>
    </row>
    <row r="13" spans="1:22" ht="14.25" thickBot="1" x14ac:dyDescent="0.3">
      <c r="B13" s="816" t="s">
        <v>746</v>
      </c>
      <c r="C13" s="817"/>
      <c r="D13" s="816">
        <f t="shared" ref="D13:J13" si="1">SUM(D12:D12)</f>
        <v>0</v>
      </c>
      <c r="E13" s="816">
        <f t="shared" si="1"/>
        <v>0</v>
      </c>
      <c r="F13" s="816">
        <f t="shared" si="1"/>
        <v>18</v>
      </c>
      <c r="G13" s="816">
        <f t="shared" si="1"/>
        <v>8</v>
      </c>
      <c r="H13" s="816">
        <f t="shared" si="1"/>
        <v>15</v>
      </c>
      <c r="I13" s="816">
        <f t="shared" si="1"/>
        <v>8</v>
      </c>
      <c r="J13" s="823">
        <f t="shared" si="1"/>
        <v>49</v>
      </c>
      <c r="L13" s="29"/>
      <c r="M13" s="29"/>
      <c r="N13" s="29"/>
      <c r="O13" s="30"/>
      <c r="P13" s="30"/>
      <c r="Q13" s="30"/>
      <c r="R13" s="30"/>
      <c r="S13" s="30"/>
      <c r="T13" s="30"/>
      <c r="U13" s="30"/>
      <c r="V13" s="28"/>
    </row>
    <row r="14" spans="1:22" s="54" customFormat="1" ht="14.25" thickBot="1" x14ac:dyDescent="0.3">
      <c r="A14" s="63"/>
      <c r="B14" s="841" t="s">
        <v>5</v>
      </c>
      <c r="C14" s="824"/>
      <c r="D14" s="842">
        <f>D9+D13</f>
        <v>80</v>
      </c>
      <c r="E14" s="824">
        <f t="shared" ref="E14:I14" si="2">E9+E13</f>
        <v>69</v>
      </c>
      <c r="F14" s="824">
        <f t="shared" si="2"/>
        <v>67</v>
      </c>
      <c r="G14" s="824">
        <f t="shared" si="2"/>
        <v>41</v>
      </c>
      <c r="H14" s="824">
        <f t="shared" si="2"/>
        <v>60</v>
      </c>
      <c r="I14" s="843">
        <f t="shared" si="2"/>
        <v>36</v>
      </c>
      <c r="J14" s="844">
        <f>J13+J11+J9</f>
        <v>359</v>
      </c>
    </row>
    <row r="15" spans="1:22" x14ac:dyDescent="0.25">
      <c r="B15" s="839" t="s">
        <v>342</v>
      </c>
      <c r="C15" s="840"/>
      <c r="D15" s="840"/>
      <c r="E15" s="840"/>
      <c r="F15" s="840"/>
      <c r="G15" s="840"/>
      <c r="H15" s="840"/>
      <c r="I15" s="840"/>
      <c r="J15" s="839">
        <v>0</v>
      </c>
    </row>
    <row r="16" spans="1:22" x14ac:dyDescent="0.25">
      <c r="B16" s="726" t="s">
        <v>355</v>
      </c>
      <c r="C16" s="726"/>
      <c r="D16" s="544"/>
      <c r="E16" s="544"/>
      <c r="F16" s="544"/>
      <c r="G16" s="544"/>
      <c r="H16" s="544"/>
      <c r="I16" s="544"/>
      <c r="J16" s="544">
        <f>J15+J14</f>
        <v>359</v>
      </c>
    </row>
    <row r="17" spans="2:10" x14ac:dyDescent="0.25">
      <c r="J17" s="499"/>
    </row>
    <row r="18" spans="2:10" x14ac:dyDescent="0.25">
      <c r="B18" s="825" t="s">
        <v>539</v>
      </c>
      <c r="C18"/>
      <c r="D18"/>
      <c r="E18"/>
      <c r="F18"/>
      <c r="G18"/>
      <c r="H18"/>
      <c r="I18"/>
      <c r="J18"/>
    </row>
    <row r="19" spans="2:10" x14ac:dyDescent="0.25">
      <c r="B19" s="825" t="s">
        <v>341</v>
      </c>
      <c r="C19"/>
      <c r="D19"/>
      <c r="E19"/>
      <c r="F19"/>
      <c r="G19"/>
      <c r="H19"/>
      <c r="I19"/>
      <c r="J19"/>
    </row>
    <row r="20" spans="2:10" x14ac:dyDescent="0.25">
      <c r="B20" s="825" t="s">
        <v>747</v>
      </c>
      <c r="C20"/>
      <c r="D20"/>
      <c r="E20"/>
      <c r="F20"/>
      <c r="G20"/>
      <c r="H20"/>
      <c r="I20"/>
      <c r="J20"/>
    </row>
    <row r="21" spans="2:10" x14ac:dyDescent="0.25">
      <c r="B21" s="825" t="s">
        <v>748</v>
      </c>
      <c r="C21"/>
      <c r="D21"/>
      <c r="E21"/>
      <c r="F21"/>
      <c r="G21"/>
      <c r="H21"/>
      <c r="I21"/>
      <c r="J21"/>
    </row>
    <row r="22" spans="2:10" x14ac:dyDescent="0.25">
      <c r="B22" s="825" t="s">
        <v>749</v>
      </c>
      <c r="C22"/>
      <c r="D22"/>
      <c r="E22"/>
      <c r="F22"/>
      <c r="G22"/>
      <c r="H22"/>
      <c r="I22"/>
      <c r="J22"/>
    </row>
    <row r="23" spans="2:10" x14ac:dyDescent="0.25">
      <c r="B23" s="825" t="s">
        <v>750</v>
      </c>
      <c r="C23"/>
      <c r="D23"/>
      <c r="E23"/>
      <c r="F23"/>
      <c r="G23"/>
      <c r="H23"/>
      <c r="I23"/>
      <c r="J23"/>
    </row>
    <row r="24" spans="2:10" x14ac:dyDescent="0.25">
      <c r="B24" s="825" t="s">
        <v>751</v>
      </c>
      <c r="C24"/>
      <c r="D24"/>
      <c r="E24"/>
      <c r="F24"/>
      <c r="G24"/>
      <c r="H24"/>
      <c r="I24"/>
      <c r="J24"/>
    </row>
  </sheetData>
  <mergeCells count="3">
    <mergeCell ref="B4:J4"/>
    <mergeCell ref="B3:J3"/>
    <mergeCell ref="D6:I6"/>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5"/>
  <sheetViews>
    <sheetView zoomScaleNormal="100" workbookViewId="0">
      <selection activeCell="J11" sqref="J11"/>
    </sheetView>
  </sheetViews>
  <sheetFormatPr baseColWidth="10" defaultRowHeight="13.5" x14ac:dyDescent="0.25"/>
  <cols>
    <col min="1" max="1" width="2.85546875" style="63" customWidth="1"/>
    <col min="2" max="2" width="14.5703125" style="499" customWidth="1"/>
    <col min="3" max="3" width="27" style="499" customWidth="1"/>
    <col min="4" max="9" width="4.42578125" style="499" customWidth="1"/>
    <col min="10" max="10" width="6.85546875" style="63" bestFit="1" customWidth="1"/>
    <col min="11" max="11" width="3.85546875" style="63" customWidth="1"/>
  </cols>
  <sheetData>
    <row r="1" spans="1:11" ht="14.25" thickBot="1" x14ac:dyDescent="0.3"/>
    <row r="2" spans="1:11" ht="15.75" customHeight="1" x14ac:dyDescent="0.25">
      <c r="B2" s="699" t="s">
        <v>250</v>
      </c>
      <c r="C2" s="700"/>
      <c r="D2" s="700"/>
      <c r="E2" s="700"/>
      <c r="F2" s="700"/>
      <c r="G2" s="700"/>
      <c r="H2" s="700"/>
      <c r="I2" s="700"/>
      <c r="J2" s="700"/>
      <c r="K2" s="701"/>
    </row>
    <row r="3" spans="1:11" ht="15.75" customHeight="1" x14ac:dyDescent="0.25">
      <c r="B3" s="1045" t="s">
        <v>729</v>
      </c>
      <c r="C3" s="1046"/>
      <c r="D3" s="1046"/>
      <c r="E3" s="1046"/>
      <c r="F3" s="1046"/>
      <c r="G3" s="1046"/>
      <c r="H3" s="1046"/>
      <c r="I3" s="1046"/>
      <c r="J3" s="1046"/>
      <c r="K3" s="1047"/>
    </row>
    <row r="4" spans="1:11" ht="16.5" customHeight="1" thickBot="1" x14ac:dyDescent="0.3">
      <c r="B4" s="1042" t="s">
        <v>733</v>
      </c>
      <c r="C4" s="1043"/>
      <c r="D4" s="1043"/>
      <c r="E4" s="1043"/>
      <c r="F4" s="1043"/>
      <c r="G4" s="1043"/>
      <c r="H4" s="1043"/>
      <c r="I4" s="1043"/>
      <c r="J4" s="1043"/>
      <c r="K4" s="1044"/>
    </row>
    <row r="6" spans="1:11" x14ac:dyDescent="0.25">
      <c r="D6" s="1004" t="s">
        <v>156</v>
      </c>
      <c r="E6" s="1004"/>
      <c r="F6" s="1004"/>
      <c r="G6" s="1004"/>
      <c r="H6" s="1004"/>
      <c r="I6" s="1004"/>
    </row>
    <row r="7" spans="1:11" x14ac:dyDescent="0.25">
      <c r="B7" s="549"/>
      <c r="C7" s="549" t="s">
        <v>679</v>
      </c>
      <c r="D7" s="532">
        <v>1</v>
      </c>
      <c r="E7" s="532">
        <v>2</v>
      </c>
      <c r="F7" s="532">
        <v>3</v>
      </c>
      <c r="G7" s="532">
        <v>4</v>
      </c>
      <c r="H7" s="532">
        <v>5</v>
      </c>
      <c r="I7" s="532">
        <v>6</v>
      </c>
      <c r="J7" s="656" t="s">
        <v>5</v>
      </c>
    </row>
    <row r="8" spans="1:11" x14ac:dyDescent="0.25">
      <c r="B8" s="540" t="s">
        <v>134</v>
      </c>
      <c r="C8" s="540"/>
      <c r="D8" s="533">
        <v>39</v>
      </c>
      <c r="E8" s="533">
        <v>52</v>
      </c>
      <c r="F8" s="533">
        <v>19</v>
      </c>
      <c r="G8" s="533">
        <v>15</v>
      </c>
      <c r="H8" s="533">
        <v>34</v>
      </c>
      <c r="I8" s="533">
        <v>29</v>
      </c>
      <c r="J8" s="656">
        <f>SUM(D8:I8)</f>
        <v>188</v>
      </c>
    </row>
    <row r="9" spans="1:11" x14ac:dyDescent="0.25">
      <c r="B9" s="541" t="s">
        <v>135</v>
      </c>
      <c r="C9" s="541"/>
      <c r="D9" s="534">
        <f t="shared" ref="D9:I9" si="0">SUM(D8)</f>
        <v>39</v>
      </c>
      <c r="E9" s="534">
        <f t="shared" si="0"/>
        <v>52</v>
      </c>
      <c r="F9" s="534">
        <f t="shared" si="0"/>
        <v>19</v>
      </c>
      <c r="G9" s="534">
        <f t="shared" si="0"/>
        <v>15</v>
      </c>
      <c r="H9" s="534">
        <f t="shared" si="0"/>
        <v>34</v>
      </c>
      <c r="I9" s="534">
        <f t="shared" si="0"/>
        <v>29</v>
      </c>
      <c r="J9" s="651">
        <f>SUM(D9:I9)</f>
        <v>188</v>
      </c>
    </row>
    <row r="10" spans="1:11" x14ac:dyDescent="0.25">
      <c r="B10" s="540" t="s">
        <v>142</v>
      </c>
      <c r="C10" s="540" t="s">
        <v>601</v>
      </c>
      <c r="D10" s="535"/>
      <c r="E10" s="535"/>
      <c r="F10" s="535">
        <v>8</v>
      </c>
      <c r="G10" s="535">
        <v>3</v>
      </c>
      <c r="H10" s="535">
        <v>7</v>
      </c>
      <c r="I10" s="535">
        <v>6</v>
      </c>
      <c r="J10" s="656">
        <f>SUM(D10:I10)</f>
        <v>24</v>
      </c>
    </row>
    <row r="11" spans="1:11" x14ac:dyDescent="0.25">
      <c r="B11" s="533"/>
      <c r="C11" s="533" t="s">
        <v>600</v>
      </c>
      <c r="D11" s="533"/>
      <c r="E11" s="533"/>
      <c r="F11" s="536"/>
      <c r="G11" s="536"/>
      <c r="H11" s="536">
        <v>6</v>
      </c>
      <c r="I11" s="536">
        <v>10</v>
      </c>
      <c r="J11" s="656">
        <f>SUM(D11:I11)</f>
        <v>16</v>
      </c>
    </row>
    <row r="12" spans="1:11" x14ac:dyDescent="0.25">
      <c r="B12" s="537" t="s">
        <v>143</v>
      </c>
      <c r="C12" s="537"/>
      <c r="D12" s="537">
        <f>D11+D10</f>
        <v>0</v>
      </c>
      <c r="E12" s="537">
        <f t="shared" ref="E12:I12" si="1">E11+E10</f>
        <v>0</v>
      </c>
      <c r="F12" s="537">
        <f t="shared" si="1"/>
        <v>8</v>
      </c>
      <c r="G12" s="537">
        <f t="shared" si="1"/>
        <v>3</v>
      </c>
      <c r="H12" s="537">
        <f t="shared" si="1"/>
        <v>13</v>
      </c>
      <c r="I12" s="537">
        <f t="shared" si="1"/>
        <v>16</v>
      </c>
      <c r="J12" s="652">
        <f>J11+J10</f>
        <v>40</v>
      </c>
    </row>
    <row r="13" spans="1:11" x14ac:dyDescent="0.25">
      <c r="B13" s="533" t="s">
        <v>140</v>
      </c>
      <c r="C13" s="533"/>
      <c r="D13" s="533"/>
      <c r="E13" s="533"/>
      <c r="F13" s="536"/>
      <c r="G13" s="536"/>
      <c r="H13" s="536"/>
      <c r="I13" s="536"/>
      <c r="J13" s="656">
        <f>SUM(D13:I13)</f>
        <v>0</v>
      </c>
    </row>
    <row r="14" spans="1:11" x14ac:dyDescent="0.25">
      <c r="B14" s="537" t="s">
        <v>136</v>
      </c>
      <c r="C14" s="537"/>
      <c r="D14" s="537">
        <f t="shared" ref="D14:J14" si="2">SUM(D13:D13)</f>
        <v>0</v>
      </c>
      <c r="E14" s="537">
        <f t="shared" si="2"/>
        <v>0</v>
      </c>
      <c r="F14" s="537">
        <f t="shared" si="2"/>
        <v>0</v>
      </c>
      <c r="G14" s="537">
        <f t="shared" si="2"/>
        <v>0</v>
      </c>
      <c r="H14" s="537">
        <f t="shared" si="2"/>
        <v>0</v>
      </c>
      <c r="I14" s="537">
        <f t="shared" si="2"/>
        <v>0</v>
      </c>
      <c r="J14" s="652">
        <f t="shared" si="2"/>
        <v>0</v>
      </c>
    </row>
    <row r="15" spans="1:11" s="54" customFormat="1" x14ac:dyDescent="0.25">
      <c r="A15" s="63"/>
      <c r="B15" s="680" t="s">
        <v>5</v>
      </c>
      <c r="C15" s="681"/>
      <c r="D15" s="521">
        <f>D14+D12+D9</f>
        <v>39</v>
      </c>
      <c r="E15" s="521">
        <f t="shared" ref="E15:I15" si="3">E14+E12+E9</f>
        <v>52</v>
      </c>
      <c r="F15" s="521">
        <f t="shared" si="3"/>
        <v>27</v>
      </c>
      <c r="G15" s="521">
        <f t="shared" si="3"/>
        <v>18</v>
      </c>
      <c r="H15" s="521">
        <f t="shared" si="3"/>
        <v>47</v>
      </c>
      <c r="I15" s="521">
        <f t="shared" si="3"/>
        <v>45</v>
      </c>
      <c r="J15" s="531">
        <f>SUM(D15:I15)</f>
        <v>228</v>
      </c>
      <c r="K15" s="63"/>
    </row>
    <row r="16" spans="1:11" x14ac:dyDescent="0.25">
      <c r="B16" s="557" t="s">
        <v>342</v>
      </c>
      <c r="C16" s="544"/>
      <c r="D16" s="544"/>
      <c r="E16" s="544"/>
      <c r="F16" s="544"/>
      <c r="G16" s="544"/>
      <c r="H16" s="544"/>
      <c r="I16" s="544"/>
      <c r="J16" s="561">
        <f>SUM(D16:I16)</f>
        <v>0</v>
      </c>
    </row>
    <row r="17" spans="2:10" x14ac:dyDescent="0.25">
      <c r="B17" s="530" t="s">
        <v>355</v>
      </c>
      <c r="C17" s="544"/>
      <c r="D17" s="544"/>
      <c r="E17" s="544"/>
      <c r="F17" s="544"/>
      <c r="G17" s="544"/>
      <c r="H17" s="544"/>
      <c r="I17" s="544"/>
      <c r="J17" s="726">
        <f>J16+J15</f>
        <v>228</v>
      </c>
    </row>
    <row r="19" spans="2:10" x14ac:dyDescent="0.25">
      <c r="B19" s="825" t="s">
        <v>539</v>
      </c>
    </row>
    <row r="20" spans="2:10" x14ac:dyDescent="0.25">
      <c r="B20" s="825" t="s">
        <v>341</v>
      </c>
    </row>
    <row r="21" spans="2:10" x14ac:dyDescent="0.25">
      <c r="B21" s="825" t="s">
        <v>747</v>
      </c>
    </row>
    <row r="22" spans="2:10" x14ac:dyDescent="0.25">
      <c r="B22" s="825" t="s">
        <v>748</v>
      </c>
    </row>
    <row r="23" spans="2:10" x14ac:dyDescent="0.25">
      <c r="B23" s="825" t="s">
        <v>749</v>
      </c>
    </row>
    <row r="24" spans="2:10" x14ac:dyDescent="0.25">
      <c r="B24" s="825" t="s">
        <v>750</v>
      </c>
    </row>
    <row r="25" spans="2:10" x14ac:dyDescent="0.25">
      <c r="B25" s="825" t="s">
        <v>751</v>
      </c>
    </row>
  </sheetData>
  <mergeCells count="3">
    <mergeCell ref="B4:K4"/>
    <mergeCell ref="B3:K3"/>
    <mergeCell ref="D6:I6"/>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30"/>
  <sheetViews>
    <sheetView zoomScaleNormal="100" workbookViewId="0">
      <selection activeCell="K22" sqref="K22"/>
    </sheetView>
  </sheetViews>
  <sheetFormatPr baseColWidth="10" defaultRowHeight="13.5" x14ac:dyDescent="0.25"/>
  <cols>
    <col min="1" max="1" width="3.140625" style="63" customWidth="1"/>
    <col min="2" max="2" width="7.5703125" style="499" customWidth="1"/>
    <col min="3" max="3" width="31.140625" style="499" customWidth="1"/>
    <col min="4" max="10" width="4.7109375" style="499" customWidth="1"/>
    <col min="11" max="11" width="7.5703125" style="63" bestFit="1" customWidth="1"/>
    <col min="13" max="13" width="5.42578125" customWidth="1"/>
    <col min="14" max="14" width="4.42578125" customWidth="1"/>
    <col min="15" max="16" width="5.85546875" customWidth="1"/>
    <col min="17" max="17" width="6.28515625" customWidth="1"/>
  </cols>
  <sheetData>
    <row r="1" spans="2:23" ht="14.25" thickBot="1" x14ac:dyDescent="0.3"/>
    <row r="2" spans="2:23" ht="16.5" customHeight="1" x14ac:dyDescent="0.25">
      <c r="B2" s="699" t="s">
        <v>251</v>
      </c>
      <c r="C2" s="700"/>
      <c r="D2" s="700"/>
      <c r="E2" s="700"/>
      <c r="F2" s="700"/>
      <c r="G2" s="700"/>
      <c r="H2" s="700"/>
      <c r="I2" s="700"/>
      <c r="J2" s="700"/>
      <c r="K2" s="701"/>
      <c r="M2" s="27"/>
      <c r="N2" s="27"/>
      <c r="O2" s="27"/>
      <c r="P2" s="27"/>
      <c r="Q2" s="27"/>
      <c r="R2" s="27"/>
      <c r="S2" s="27"/>
      <c r="T2" s="27"/>
      <c r="U2" s="27"/>
      <c r="V2" s="27"/>
      <c r="W2" s="28"/>
    </row>
    <row r="3" spans="2:23" ht="16.5" customHeight="1" x14ac:dyDescent="0.25">
      <c r="B3" s="1045" t="s">
        <v>729</v>
      </c>
      <c r="C3" s="1046"/>
      <c r="D3" s="1046"/>
      <c r="E3" s="1046"/>
      <c r="F3" s="1046"/>
      <c r="G3" s="1046"/>
      <c r="H3" s="1046"/>
      <c r="I3" s="1046"/>
      <c r="J3" s="1046"/>
      <c r="K3" s="1047"/>
      <c r="M3" s="27"/>
      <c r="N3" s="27"/>
      <c r="O3" s="27"/>
      <c r="P3" s="27"/>
      <c r="Q3" s="27"/>
      <c r="R3" s="27"/>
      <c r="S3" s="27"/>
      <c r="T3" s="27"/>
      <c r="U3" s="27"/>
      <c r="V3" s="27"/>
      <c r="W3" s="28"/>
    </row>
    <row r="4" spans="2:23" ht="15.75" customHeight="1" thickBot="1" x14ac:dyDescent="0.3">
      <c r="B4" s="1042" t="s">
        <v>733</v>
      </c>
      <c r="C4" s="1043"/>
      <c r="D4" s="1043"/>
      <c r="E4" s="1043"/>
      <c r="F4" s="1043"/>
      <c r="G4" s="1043"/>
      <c r="H4" s="1043"/>
      <c r="I4" s="1043"/>
      <c r="J4" s="1043"/>
      <c r="K4" s="1044"/>
      <c r="M4" s="29"/>
      <c r="N4" s="29"/>
      <c r="O4" s="29"/>
      <c r="P4" s="30"/>
      <c r="Q4" s="30"/>
      <c r="R4" s="30"/>
      <c r="S4" s="30"/>
      <c r="T4" s="30"/>
      <c r="U4" s="30"/>
      <c r="V4" s="30"/>
      <c r="W4" s="28"/>
    </row>
    <row r="5" spans="2:23" x14ac:dyDescent="0.25">
      <c r="M5" s="29"/>
      <c r="N5" s="29"/>
      <c r="O5" s="29"/>
      <c r="P5" s="30"/>
      <c r="Q5" s="30"/>
      <c r="R5" s="30"/>
      <c r="S5" s="30"/>
      <c r="T5" s="30"/>
      <c r="U5" s="30"/>
      <c r="V5" s="30"/>
      <c r="W5" s="28"/>
    </row>
    <row r="6" spans="2:23" x14ac:dyDescent="0.25">
      <c r="D6" s="1004" t="s">
        <v>156</v>
      </c>
      <c r="E6" s="1004"/>
      <c r="F6" s="1004"/>
      <c r="G6" s="1004"/>
      <c r="H6" s="1004"/>
      <c r="I6" s="1004"/>
      <c r="J6" s="1004"/>
      <c r="M6" s="29"/>
      <c r="N6" s="29"/>
      <c r="O6" s="29"/>
      <c r="P6" s="30"/>
      <c r="Q6" s="30"/>
      <c r="R6" s="30"/>
      <c r="S6" s="30"/>
      <c r="T6" s="30"/>
      <c r="U6" s="30"/>
      <c r="V6" s="30"/>
      <c r="W6" s="28"/>
    </row>
    <row r="7" spans="2:23" x14ac:dyDescent="0.25">
      <c r="B7" s="549"/>
      <c r="C7" s="549" t="s">
        <v>679</v>
      </c>
      <c r="D7" s="549">
        <v>1</v>
      </c>
      <c r="E7" s="549">
        <v>2</v>
      </c>
      <c r="F7" s="549">
        <v>3</v>
      </c>
      <c r="G7" s="549">
        <v>4</v>
      </c>
      <c r="H7" s="549">
        <v>5</v>
      </c>
      <c r="I7" s="549">
        <v>6</v>
      </c>
      <c r="J7" s="549">
        <v>7</v>
      </c>
      <c r="K7" s="551" t="s">
        <v>5</v>
      </c>
      <c r="M7" s="29"/>
      <c r="N7" s="29"/>
      <c r="O7" s="29"/>
      <c r="P7" s="30"/>
      <c r="Q7" s="30"/>
      <c r="R7" s="30"/>
      <c r="S7" s="30"/>
      <c r="T7" s="30"/>
      <c r="U7" s="30"/>
      <c r="V7" s="30"/>
      <c r="W7" s="28"/>
    </row>
    <row r="8" spans="2:23" x14ac:dyDescent="0.25">
      <c r="B8" s="540" t="s">
        <v>134</v>
      </c>
      <c r="C8" s="540"/>
      <c r="D8" s="550">
        <v>40</v>
      </c>
      <c r="E8" s="550">
        <v>40</v>
      </c>
      <c r="F8" s="550">
        <v>3</v>
      </c>
      <c r="G8" s="550">
        <v>11</v>
      </c>
      <c r="H8" s="550">
        <v>12</v>
      </c>
      <c r="I8" s="550">
        <v>8</v>
      </c>
      <c r="J8" s="540"/>
      <c r="K8" s="551">
        <f>SUM(D8:J8)</f>
        <v>114</v>
      </c>
      <c r="M8" s="29"/>
      <c r="N8" s="29"/>
      <c r="O8" s="29"/>
      <c r="P8" s="30"/>
      <c r="Q8" s="30"/>
      <c r="R8" s="30"/>
      <c r="S8" s="30"/>
      <c r="T8" s="30"/>
      <c r="U8" s="30"/>
      <c r="V8" s="30"/>
      <c r="W8" s="28"/>
    </row>
    <row r="9" spans="2:23" x14ac:dyDescent="0.25">
      <c r="B9" s="541" t="s">
        <v>135</v>
      </c>
      <c r="C9" s="541"/>
      <c r="D9" s="541">
        <f t="shared" ref="D9:K9" si="0">SUM(D8)</f>
        <v>40</v>
      </c>
      <c r="E9" s="541">
        <f t="shared" si="0"/>
        <v>40</v>
      </c>
      <c r="F9" s="541">
        <f t="shared" si="0"/>
        <v>3</v>
      </c>
      <c r="G9" s="541">
        <f t="shared" si="0"/>
        <v>11</v>
      </c>
      <c r="H9" s="541">
        <f t="shared" si="0"/>
        <v>12</v>
      </c>
      <c r="I9" s="541">
        <f t="shared" si="0"/>
        <v>8</v>
      </c>
      <c r="J9" s="541">
        <f t="shared" si="0"/>
        <v>0</v>
      </c>
      <c r="K9" s="555">
        <f t="shared" si="0"/>
        <v>114</v>
      </c>
      <c r="M9" s="29"/>
      <c r="N9" s="29"/>
      <c r="O9" s="29"/>
      <c r="P9" s="30"/>
      <c r="Q9" s="30"/>
      <c r="R9" s="30"/>
      <c r="S9" s="30"/>
      <c r="T9" s="30"/>
      <c r="U9" s="30"/>
      <c r="V9" s="30"/>
      <c r="W9" s="28"/>
    </row>
    <row r="10" spans="2:23" x14ac:dyDescent="0.25">
      <c r="B10" s="540" t="s">
        <v>137</v>
      </c>
      <c r="C10" s="540" t="s">
        <v>599</v>
      </c>
      <c r="D10" s="540"/>
      <c r="E10" s="540">
        <v>3</v>
      </c>
      <c r="F10" s="540">
        <v>2</v>
      </c>
      <c r="G10" s="540">
        <v>3</v>
      </c>
      <c r="H10" s="540">
        <v>1</v>
      </c>
      <c r="I10" s="540">
        <v>1</v>
      </c>
      <c r="J10" s="540">
        <v>7</v>
      </c>
      <c r="K10" s="551">
        <f>SUM(D10:J10)</f>
        <v>17</v>
      </c>
      <c r="M10" s="29"/>
      <c r="N10" s="29"/>
      <c r="O10" s="29"/>
      <c r="P10" s="30"/>
      <c r="Q10" s="30"/>
      <c r="R10" s="30"/>
      <c r="S10" s="30"/>
      <c r="T10" s="30"/>
      <c r="U10" s="30"/>
      <c r="V10" s="30"/>
      <c r="W10" s="28"/>
    </row>
    <row r="11" spans="2:23" x14ac:dyDescent="0.25">
      <c r="B11" s="541" t="s">
        <v>139</v>
      </c>
      <c r="C11" s="541"/>
      <c r="D11" s="541">
        <f t="shared" ref="D11:K11" si="1">SUM(D10:D10)</f>
        <v>0</v>
      </c>
      <c r="E11" s="541">
        <f t="shared" si="1"/>
        <v>3</v>
      </c>
      <c r="F11" s="541">
        <f t="shared" si="1"/>
        <v>2</v>
      </c>
      <c r="G11" s="541">
        <f t="shared" si="1"/>
        <v>3</v>
      </c>
      <c r="H11" s="541">
        <f t="shared" si="1"/>
        <v>1</v>
      </c>
      <c r="I11" s="541">
        <f t="shared" si="1"/>
        <v>1</v>
      </c>
      <c r="J11" s="541">
        <f t="shared" si="1"/>
        <v>7</v>
      </c>
      <c r="K11" s="555">
        <f t="shared" si="1"/>
        <v>17</v>
      </c>
      <c r="M11" s="29"/>
      <c r="N11" s="29"/>
      <c r="O11" s="29"/>
      <c r="P11" s="30"/>
      <c r="Q11" s="30"/>
      <c r="R11" s="30"/>
      <c r="S11" s="30"/>
      <c r="T11" s="30"/>
      <c r="U11" s="30"/>
      <c r="V11" s="30"/>
      <c r="W11" s="28"/>
    </row>
    <row r="12" spans="2:23" x14ac:dyDescent="0.25">
      <c r="B12" s="540" t="s">
        <v>140</v>
      </c>
      <c r="C12" s="540" t="s">
        <v>598</v>
      </c>
      <c r="D12" s="540"/>
      <c r="E12" s="540"/>
      <c r="F12" s="540">
        <v>3</v>
      </c>
      <c r="G12" s="540">
        <v>10</v>
      </c>
      <c r="H12" s="540">
        <v>15</v>
      </c>
      <c r="I12" s="540">
        <v>6</v>
      </c>
      <c r="J12" s="540"/>
      <c r="K12" s="551">
        <f>SUM(D12:J12)</f>
        <v>34</v>
      </c>
      <c r="M12" s="29"/>
      <c r="N12" s="29"/>
      <c r="O12" s="29"/>
      <c r="P12" s="30"/>
      <c r="Q12" s="30"/>
      <c r="R12" s="30"/>
      <c r="S12" s="30"/>
      <c r="T12" s="30"/>
      <c r="U12" s="30"/>
      <c r="V12" s="30"/>
      <c r="W12" s="28"/>
    </row>
    <row r="13" spans="2:23" x14ac:dyDescent="0.25">
      <c r="B13" s="541" t="s">
        <v>136</v>
      </c>
      <c r="C13" s="541"/>
      <c r="D13" s="541">
        <f t="shared" ref="D13:K13" si="2">SUM(D12:D12)</f>
        <v>0</v>
      </c>
      <c r="E13" s="541">
        <f t="shared" si="2"/>
        <v>0</v>
      </c>
      <c r="F13" s="541">
        <f t="shared" si="2"/>
        <v>3</v>
      </c>
      <c r="G13" s="541">
        <f t="shared" si="2"/>
        <v>10</v>
      </c>
      <c r="H13" s="541">
        <f t="shared" si="2"/>
        <v>15</v>
      </c>
      <c r="I13" s="541">
        <f t="shared" si="2"/>
        <v>6</v>
      </c>
      <c r="J13" s="541">
        <f t="shared" si="2"/>
        <v>0</v>
      </c>
      <c r="K13" s="555">
        <f t="shared" si="2"/>
        <v>34</v>
      </c>
      <c r="M13" s="29"/>
      <c r="N13" s="29"/>
      <c r="O13" s="29"/>
      <c r="P13" s="30"/>
      <c r="Q13" s="30"/>
      <c r="R13" s="30"/>
      <c r="S13" s="30"/>
      <c r="T13" s="30"/>
      <c r="U13" s="30"/>
      <c r="V13" s="30"/>
      <c r="W13" s="28"/>
    </row>
    <row r="14" spans="2:23" x14ac:dyDescent="0.25">
      <c r="B14" s="540" t="s">
        <v>142</v>
      </c>
      <c r="C14" s="540" t="s">
        <v>597</v>
      </c>
      <c r="D14" s="540"/>
      <c r="E14" s="540"/>
      <c r="F14" s="540">
        <v>8</v>
      </c>
      <c r="G14" s="540">
        <v>2</v>
      </c>
      <c r="H14" s="540">
        <v>17</v>
      </c>
      <c r="I14" s="540">
        <v>9</v>
      </c>
      <c r="J14" s="540"/>
      <c r="K14" s="551">
        <f>SUM(D14:J14)</f>
        <v>36</v>
      </c>
      <c r="M14" s="29"/>
      <c r="N14" s="29"/>
      <c r="O14" s="29"/>
      <c r="P14" s="30"/>
      <c r="Q14" s="30"/>
      <c r="R14" s="30"/>
      <c r="S14" s="30"/>
      <c r="T14" s="30"/>
      <c r="U14" s="30"/>
      <c r="V14" s="30"/>
      <c r="W14" s="28"/>
    </row>
    <row r="15" spans="2:23" x14ac:dyDescent="0.25">
      <c r="B15" s="540"/>
      <c r="C15" s="540" t="s">
        <v>596</v>
      </c>
      <c r="D15" s="540"/>
      <c r="E15" s="540"/>
      <c r="F15" s="540">
        <v>6</v>
      </c>
      <c r="G15" s="540">
        <v>9</v>
      </c>
      <c r="H15" s="540">
        <v>4</v>
      </c>
      <c r="I15" s="540">
        <v>2</v>
      </c>
      <c r="J15" s="540"/>
      <c r="K15" s="551">
        <f>SUM(D15:J15)</f>
        <v>21</v>
      </c>
      <c r="M15" s="29"/>
      <c r="N15" s="29"/>
      <c r="O15" s="29"/>
      <c r="P15" s="30"/>
      <c r="Q15" s="30"/>
      <c r="R15" s="30"/>
      <c r="S15" s="30"/>
      <c r="T15" s="30"/>
      <c r="U15" s="30"/>
      <c r="V15" s="30"/>
      <c r="W15" s="28"/>
    </row>
    <row r="16" spans="2:23" x14ac:dyDescent="0.25">
      <c r="B16" s="541" t="s">
        <v>143</v>
      </c>
      <c r="C16" s="541"/>
      <c r="D16" s="541">
        <f>SUM(D14:D15)</f>
        <v>0</v>
      </c>
      <c r="E16" s="541">
        <f t="shared" ref="E16:K16" si="3">SUM(E14:E15)</f>
        <v>0</v>
      </c>
      <c r="F16" s="541">
        <f t="shared" si="3"/>
        <v>14</v>
      </c>
      <c r="G16" s="541">
        <f t="shared" si="3"/>
        <v>11</v>
      </c>
      <c r="H16" s="541">
        <f t="shared" si="3"/>
        <v>21</v>
      </c>
      <c r="I16" s="541">
        <f t="shared" si="3"/>
        <v>11</v>
      </c>
      <c r="J16" s="541">
        <f t="shared" si="3"/>
        <v>0</v>
      </c>
      <c r="K16" s="555">
        <f t="shared" si="3"/>
        <v>57</v>
      </c>
      <c r="M16" s="29"/>
      <c r="N16" s="29"/>
      <c r="O16" s="29"/>
      <c r="P16" s="30"/>
      <c r="Q16" s="30"/>
      <c r="R16" s="30"/>
      <c r="S16" s="30"/>
      <c r="T16" s="30"/>
      <c r="U16" s="30"/>
      <c r="V16" s="30"/>
      <c r="W16" s="28"/>
    </row>
    <row r="17" spans="1:23" s="54" customFormat="1" x14ac:dyDescent="0.25">
      <c r="A17" s="63"/>
      <c r="B17" s="682" t="s">
        <v>355</v>
      </c>
      <c r="C17" s="683"/>
      <c r="D17" s="553">
        <f t="shared" ref="D17:J17" si="4">D16+D13+D11+D9</f>
        <v>40</v>
      </c>
      <c r="E17" s="553">
        <f t="shared" si="4"/>
        <v>43</v>
      </c>
      <c r="F17" s="553">
        <f t="shared" si="4"/>
        <v>22</v>
      </c>
      <c r="G17" s="553">
        <f t="shared" si="4"/>
        <v>35</v>
      </c>
      <c r="H17" s="553">
        <f t="shared" si="4"/>
        <v>49</v>
      </c>
      <c r="I17" s="553">
        <f t="shared" si="4"/>
        <v>26</v>
      </c>
      <c r="J17" s="553">
        <f t="shared" si="4"/>
        <v>7</v>
      </c>
      <c r="K17" s="554">
        <f>K16+K13+K11+K9</f>
        <v>222</v>
      </c>
      <c r="M17" s="29"/>
      <c r="N17" s="29"/>
      <c r="O17" s="29"/>
      <c r="P17" s="30"/>
      <c r="Q17" s="30"/>
      <c r="R17" s="30"/>
      <c r="S17" s="30"/>
      <c r="T17" s="30"/>
      <c r="U17" s="30"/>
      <c r="V17" s="30"/>
      <c r="W17" s="56"/>
    </row>
    <row r="18" spans="1:23" s="833" customFormat="1" x14ac:dyDescent="0.25">
      <c r="A18" s="275"/>
      <c r="B18" s="247" t="s">
        <v>261</v>
      </c>
      <c r="C18" s="535" t="s">
        <v>491</v>
      </c>
      <c r="D18" s="649"/>
      <c r="E18" s="649"/>
      <c r="F18" s="649"/>
      <c r="G18" s="649"/>
      <c r="H18" s="649"/>
      <c r="I18" s="649"/>
      <c r="J18" s="649"/>
      <c r="K18" s="649">
        <v>18</v>
      </c>
      <c r="M18" s="834"/>
      <c r="N18" s="834"/>
      <c r="O18" s="834"/>
      <c r="P18" s="835"/>
      <c r="Q18" s="835"/>
      <c r="R18" s="835"/>
      <c r="S18" s="835"/>
      <c r="T18" s="835"/>
      <c r="U18" s="835"/>
      <c r="V18" s="835"/>
      <c r="W18" s="836"/>
    </row>
    <row r="19" spans="1:23" s="833" customFormat="1" x14ac:dyDescent="0.25">
      <c r="A19" s="275"/>
      <c r="B19" s="247" t="s">
        <v>261</v>
      </c>
      <c r="C19" s="535" t="s">
        <v>714</v>
      </c>
      <c r="D19" s="1051"/>
      <c r="E19" s="1051"/>
      <c r="F19" s="1051"/>
      <c r="G19" s="1051"/>
      <c r="H19" s="1051"/>
      <c r="I19" s="1051"/>
      <c r="J19" s="1051"/>
      <c r="K19" s="1051"/>
      <c r="M19" s="834"/>
      <c r="N19" s="834"/>
      <c r="O19" s="834"/>
      <c r="P19" s="835"/>
      <c r="Q19" s="835"/>
      <c r="R19" s="835"/>
      <c r="S19" s="835"/>
      <c r="T19" s="835"/>
      <c r="U19" s="835"/>
      <c r="V19" s="835"/>
      <c r="W19" s="836"/>
    </row>
    <row r="20" spans="1:23" s="833" customFormat="1" x14ac:dyDescent="0.25">
      <c r="A20" s="275"/>
      <c r="B20" s="1055" t="s">
        <v>5</v>
      </c>
      <c r="C20" s="1056"/>
      <c r="D20" s="837"/>
      <c r="E20" s="837"/>
      <c r="F20" s="837"/>
      <c r="G20" s="837"/>
      <c r="H20" s="837"/>
      <c r="I20" s="837"/>
      <c r="J20" s="837"/>
      <c r="K20" s="838">
        <f>K18+K17</f>
        <v>240</v>
      </c>
      <c r="M20" s="834"/>
      <c r="N20" s="834"/>
      <c r="O20" s="834"/>
      <c r="P20" s="835"/>
      <c r="Q20" s="835"/>
      <c r="R20" s="835"/>
      <c r="S20" s="835"/>
      <c r="T20" s="835"/>
      <c r="U20" s="835"/>
      <c r="V20" s="835"/>
      <c r="W20" s="836"/>
    </row>
    <row r="21" spans="1:23" s="833" customFormat="1" x14ac:dyDescent="0.25">
      <c r="A21" s="275"/>
      <c r="B21" s="248" t="s">
        <v>342</v>
      </c>
      <c r="C21" s="544"/>
      <c r="D21" s="544"/>
      <c r="E21" s="544"/>
      <c r="F21" s="544"/>
      <c r="G21" s="544"/>
      <c r="H21" s="544"/>
      <c r="I21" s="544"/>
      <c r="J21" s="544"/>
      <c r="K21" s="565">
        <v>1</v>
      </c>
      <c r="M21" s="834"/>
      <c r="N21" s="834"/>
      <c r="O21" s="834"/>
      <c r="P21" s="835"/>
      <c r="Q21" s="835"/>
      <c r="R21" s="835"/>
      <c r="S21" s="835"/>
      <c r="T21" s="835"/>
      <c r="U21" s="835"/>
      <c r="V21" s="835"/>
      <c r="W21" s="836"/>
    </row>
    <row r="22" spans="1:23" s="833" customFormat="1" x14ac:dyDescent="0.25">
      <c r="A22" s="275"/>
      <c r="B22" s="678" t="s">
        <v>355</v>
      </c>
      <c r="C22" s="679"/>
      <c r="D22" s="530"/>
      <c r="E22" s="530"/>
      <c r="F22" s="530"/>
      <c r="G22" s="530"/>
      <c r="H22" s="530"/>
      <c r="I22" s="530"/>
      <c r="J22" s="530"/>
      <c r="K22" s="474">
        <f>K21+K20</f>
        <v>241</v>
      </c>
      <c r="M22" s="834"/>
      <c r="N22" s="834"/>
      <c r="O22" s="834"/>
      <c r="P22" s="835"/>
      <c r="Q22" s="835"/>
      <c r="R22" s="835"/>
      <c r="S22" s="835"/>
      <c r="T22" s="835"/>
      <c r="U22" s="835"/>
      <c r="V22" s="835"/>
      <c r="W22" s="836"/>
    </row>
    <row r="23" spans="1:23" x14ac:dyDescent="0.25">
      <c r="M23" s="29"/>
      <c r="N23" s="29"/>
      <c r="O23" s="29"/>
      <c r="P23" s="30"/>
      <c r="Q23" s="30"/>
      <c r="R23" s="30"/>
      <c r="S23" s="30"/>
      <c r="T23" s="30"/>
      <c r="U23" s="30"/>
      <c r="V23" s="30"/>
      <c r="W23" s="28"/>
    </row>
    <row r="24" spans="1:23" x14ac:dyDescent="0.25">
      <c r="B24" s="825" t="s">
        <v>539</v>
      </c>
      <c r="M24" s="29"/>
      <c r="N24" s="29"/>
      <c r="O24" s="29"/>
      <c r="P24" s="30"/>
      <c r="Q24" s="30"/>
      <c r="R24" s="30"/>
      <c r="S24" s="30"/>
      <c r="T24" s="30"/>
      <c r="U24" s="30"/>
      <c r="V24" s="30"/>
      <c r="W24" s="28"/>
    </row>
    <row r="25" spans="1:23" x14ac:dyDescent="0.25">
      <c r="B25" s="825" t="s">
        <v>341</v>
      </c>
      <c r="M25" s="29"/>
      <c r="N25" s="29"/>
      <c r="O25" s="29"/>
      <c r="P25" s="30"/>
      <c r="Q25" s="30"/>
      <c r="R25" s="30"/>
      <c r="S25" s="30"/>
      <c r="T25" s="30"/>
      <c r="U25" s="30"/>
      <c r="V25" s="30"/>
      <c r="W25" s="28"/>
    </row>
    <row r="26" spans="1:23" x14ac:dyDescent="0.25">
      <c r="B26" s="825" t="s">
        <v>747</v>
      </c>
      <c r="M26" s="29"/>
      <c r="N26" s="29"/>
      <c r="O26" s="29"/>
      <c r="P26" s="30"/>
      <c r="Q26" s="30"/>
      <c r="R26" s="30"/>
      <c r="S26" s="30"/>
      <c r="T26" s="30"/>
      <c r="U26" s="30"/>
      <c r="V26" s="30"/>
      <c r="W26" s="28"/>
    </row>
    <row r="27" spans="1:23" x14ac:dyDescent="0.25">
      <c r="B27" s="825" t="s">
        <v>748</v>
      </c>
      <c r="M27" s="29"/>
      <c r="N27" s="29"/>
      <c r="O27" s="29"/>
      <c r="P27" s="30"/>
      <c r="Q27" s="30"/>
      <c r="R27" s="30"/>
      <c r="S27" s="30"/>
      <c r="T27" s="30"/>
      <c r="U27" s="30"/>
      <c r="V27" s="30"/>
      <c r="W27" s="28"/>
    </row>
    <row r="28" spans="1:23" x14ac:dyDescent="0.25">
      <c r="B28" s="825" t="s">
        <v>749</v>
      </c>
      <c r="M28" s="28"/>
      <c r="N28" s="28"/>
      <c r="O28" s="28"/>
      <c r="P28" s="28"/>
      <c r="Q28" s="28"/>
      <c r="R28" s="28"/>
      <c r="S28" s="28"/>
      <c r="T28" s="28"/>
      <c r="U28" s="28"/>
      <c r="V28" s="28"/>
      <c r="W28" s="28"/>
    </row>
    <row r="29" spans="1:23" x14ac:dyDescent="0.25">
      <c r="B29" s="825" t="s">
        <v>750</v>
      </c>
    </row>
    <row r="30" spans="1:23" x14ac:dyDescent="0.25">
      <c r="B30" s="825" t="s">
        <v>751</v>
      </c>
    </row>
  </sheetData>
  <mergeCells count="5">
    <mergeCell ref="B4:K4"/>
    <mergeCell ref="B3:K3"/>
    <mergeCell ref="D6:J6"/>
    <mergeCell ref="D19:K19"/>
    <mergeCell ref="B20:C20"/>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0"/>
  <sheetViews>
    <sheetView topLeftCell="A7" zoomScaleNormal="100" workbookViewId="0">
      <selection activeCell="D20" sqref="D20"/>
    </sheetView>
  </sheetViews>
  <sheetFormatPr baseColWidth="10" defaultRowHeight="13.5" x14ac:dyDescent="0.25"/>
  <cols>
    <col min="1" max="1" width="2.5703125" style="63" customWidth="1"/>
    <col min="2" max="2" width="9" style="499" customWidth="1"/>
    <col min="3" max="3" width="42.28515625" style="499" bestFit="1" customWidth="1"/>
    <col min="4" max="9" width="4.42578125" style="499" bestFit="1" customWidth="1"/>
    <col min="10" max="10" width="7.5703125" style="63" bestFit="1" customWidth="1"/>
    <col min="13" max="13" width="3.42578125" customWidth="1"/>
    <col min="14" max="14" width="3.140625" customWidth="1"/>
    <col min="15" max="15" width="4.140625" customWidth="1"/>
    <col min="16" max="16" width="5.7109375" customWidth="1"/>
    <col min="17" max="17" width="4.5703125" customWidth="1"/>
    <col min="18" max="18" width="4.28515625" customWidth="1"/>
    <col min="19" max="20" width="4" customWidth="1"/>
    <col min="21" max="21" width="4.42578125" customWidth="1"/>
    <col min="22" max="22" width="5.5703125" customWidth="1"/>
    <col min="23" max="23" width="5.140625" customWidth="1"/>
    <col min="24" max="24" width="4.85546875" customWidth="1"/>
    <col min="25" max="26" width="4.7109375" customWidth="1"/>
  </cols>
  <sheetData>
    <row r="1" spans="1:10" ht="14.25" thickBot="1" x14ac:dyDescent="0.3"/>
    <row r="2" spans="1:10" ht="15" x14ac:dyDescent="0.25">
      <c r="B2" s="699" t="s">
        <v>252</v>
      </c>
      <c r="C2" s="700"/>
      <c r="D2" s="700"/>
      <c r="E2" s="700"/>
      <c r="F2" s="700"/>
      <c r="G2" s="700"/>
      <c r="H2" s="700"/>
      <c r="I2" s="700"/>
      <c r="J2" s="701"/>
    </row>
    <row r="3" spans="1:10" ht="15" x14ac:dyDescent="0.25">
      <c r="B3" s="1045" t="s">
        <v>729</v>
      </c>
      <c r="C3" s="1046"/>
      <c r="D3" s="1046"/>
      <c r="E3" s="1046"/>
      <c r="F3" s="1046"/>
      <c r="G3" s="1046"/>
      <c r="H3" s="1046"/>
      <c r="I3" s="1046"/>
      <c r="J3" s="1047"/>
    </row>
    <row r="4" spans="1:10" ht="15.75" thickBot="1" x14ac:dyDescent="0.3">
      <c r="B4" s="1042" t="s">
        <v>733</v>
      </c>
      <c r="C4" s="1043"/>
      <c r="D4" s="1043"/>
      <c r="E4" s="1043"/>
      <c r="F4" s="1043"/>
      <c r="G4" s="1043"/>
      <c r="H4" s="1043"/>
      <c r="I4" s="1043"/>
      <c r="J4" s="1044"/>
    </row>
    <row r="6" spans="1:10" x14ac:dyDescent="0.25">
      <c r="D6" s="1004" t="s">
        <v>156</v>
      </c>
      <c r="E6" s="1004"/>
      <c r="F6" s="1004"/>
      <c r="G6" s="1004"/>
      <c r="H6" s="1004"/>
      <c r="I6" s="1004"/>
    </row>
    <row r="7" spans="1:10" x14ac:dyDescent="0.25">
      <c r="B7" s="549"/>
      <c r="C7" s="549" t="s">
        <v>679</v>
      </c>
      <c r="D7" s="549">
        <v>1</v>
      </c>
      <c r="E7" s="549">
        <v>2</v>
      </c>
      <c r="F7" s="549">
        <v>3</v>
      </c>
      <c r="G7" s="549">
        <v>4</v>
      </c>
      <c r="H7" s="549">
        <v>5</v>
      </c>
      <c r="I7" s="549">
        <v>6</v>
      </c>
      <c r="J7" s="551" t="s">
        <v>5</v>
      </c>
    </row>
    <row r="8" spans="1:10" x14ac:dyDescent="0.25">
      <c r="B8" s="540" t="s">
        <v>134</v>
      </c>
      <c r="C8" s="540"/>
      <c r="D8" s="540">
        <v>117</v>
      </c>
      <c r="E8" s="540">
        <v>122</v>
      </c>
      <c r="F8" s="540">
        <v>93</v>
      </c>
      <c r="G8" s="540">
        <v>70</v>
      </c>
      <c r="H8" s="540">
        <v>70</v>
      </c>
      <c r="I8" s="540">
        <v>107</v>
      </c>
      <c r="J8" s="551">
        <f>SUM(D8:I8)</f>
        <v>579</v>
      </c>
    </row>
    <row r="9" spans="1:10" x14ac:dyDescent="0.25">
      <c r="B9" s="541" t="s">
        <v>135</v>
      </c>
      <c r="C9" s="541"/>
      <c r="D9" s="541">
        <f t="shared" ref="D9:J9" si="0">SUM(D8)</f>
        <v>117</v>
      </c>
      <c r="E9" s="541">
        <f t="shared" si="0"/>
        <v>122</v>
      </c>
      <c r="F9" s="541">
        <f t="shared" si="0"/>
        <v>93</v>
      </c>
      <c r="G9" s="541">
        <f t="shared" si="0"/>
        <v>70</v>
      </c>
      <c r="H9" s="541">
        <f t="shared" si="0"/>
        <v>70</v>
      </c>
      <c r="I9" s="541">
        <f t="shared" si="0"/>
        <v>107</v>
      </c>
      <c r="J9" s="555">
        <f t="shared" si="0"/>
        <v>579</v>
      </c>
    </row>
    <row r="10" spans="1:10" x14ac:dyDescent="0.25">
      <c r="B10" s="540" t="s">
        <v>140</v>
      </c>
      <c r="C10" s="540" t="s">
        <v>238</v>
      </c>
      <c r="D10" s="546"/>
      <c r="E10" s="546"/>
      <c r="F10" s="546">
        <v>6</v>
      </c>
      <c r="G10" s="546"/>
      <c r="H10" s="546"/>
      <c r="I10" s="546"/>
      <c r="J10" s="551">
        <f>SUM(D10:I10)</f>
        <v>6</v>
      </c>
    </row>
    <row r="11" spans="1:10" x14ac:dyDescent="0.25">
      <c r="B11" s="541" t="s">
        <v>136</v>
      </c>
      <c r="C11" s="541"/>
      <c r="D11" s="541">
        <f>D10</f>
        <v>0</v>
      </c>
      <c r="E11" s="541">
        <f t="shared" ref="E11:I11" si="1">E10</f>
        <v>0</v>
      </c>
      <c r="F11" s="541">
        <f t="shared" si="1"/>
        <v>6</v>
      </c>
      <c r="G11" s="541">
        <f t="shared" si="1"/>
        <v>0</v>
      </c>
      <c r="H11" s="541">
        <f t="shared" si="1"/>
        <v>0</v>
      </c>
      <c r="I11" s="541">
        <f t="shared" si="1"/>
        <v>0</v>
      </c>
      <c r="J11" s="555">
        <f>J10</f>
        <v>6</v>
      </c>
    </row>
    <row r="12" spans="1:10" x14ac:dyDescent="0.25">
      <c r="B12" s="540" t="s">
        <v>142</v>
      </c>
      <c r="C12" s="540" t="s">
        <v>755</v>
      </c>
      <c r="D12" s="546"/>
      <c r="E12" s="546"/>
      <c r="F12" s="546">
        <v>7</v>
      </c>
      <c r="G12" s="546">
        <v>11</v>
      </c>
      <c r="H12" s="546">
        <v>12</v>
      </c>
      <c r="I12" s="546">
        <v>11</v>
      </c>
      <c r="J12" s="552">
        <f>SUM(D12:I12)</f>
        <v>41</v>
      </c>
    </row>
    <row r="13" spans="1:10" x14ac:dyDescent="0.25">
      <c r="B13" s="540"/>
      <c r="C13" s="540" t="s">
        <v>199</v>
      </c>
      <c r="D13" s="546"/>
      <c r="E13" s="546"/>
      <c r="F13" s="546"/>
      <c r="G13" s="546">
        <v>13</v>
      </c>
      <c r="H13" s="546">
        <v>5</v>
      </c>
      <c r="I13" s="546">
        <v>4</v>
      </c>
      <c r="J13" s="552">
        <f t="shared" ref="J13:J14" si="2">SUM(D13:I13)</f>
        <v>22</v>
      </c>
    </row>
    <row r="14" spans="1:10" x14ac:dyDescent="0.25">
      <c r="B14" s="540"/>
      <c r="C14" s="540" t="s">
        <v>549</v>
      </c>
      <c r="D14" s="546"/>
      <c r="E14" s="546"/>
      <c r="F14" s="546">
        <v>10</v>
      </c>
      <c r="G14" s="546">
        <v>13</v>
      </c>
      <c r="H14" s="546"/>
      <c r="I14" s="546"/>
      <c r="J14" s="552">
        <f t="shared" si="2"/>
        <v>23</v>
      </c>
    </row>
    <row r="15" spans="1:10" x14ac:dyDescent="0.25">
      <c r="B15" s="541" t="s">
        <v>143</v>
      </c>
      <c r="C15" s="541"/>
      <c r="D15" s="541">
        <f>D14+D13+D12</f>
        <v>0</v>
      </c>
      <c r="E15" s="541">
        <f t="shared" ref="E15:J15" si="3">E14+E13+E12</f>
        <v>0</v>
      </c>
      <c r="F15" s="541">
        <f t="shared" si="3"/>
        <v>17</v>
      </c>
      <c r="G15" s="541">
        <f t="shared" si="3"/>
        <v>37</v>
      </c>
      <c r="H15" s="541">
        <f t="shared" si="3"/>
        <v>17</v>
      </c>
      <c r="I15" s="541">
        <f t="shared" si="3"/>
        <v>15</v>
      </c>
      <c r="J15" s="555">
        <f t="shared" si="3"/>
        <v>86</v>
      </c>
    </row>
    <row r="16" spans="1:10" s="54" customFormat="1" x14ac:dyDescent="0.25">
      <c r="A16" s="63"/>
      <c r="B16" s="553" t="s">
        <v>5</v>
      </c>
      <c r="C16" s="553"/>
      <c r="D16" s="553">
        <f t="shared" ref="D16:J16" si="4">D15+D11+D9</f>
        <v>117</v>
      </c>
      <c r="E16" s="553">
        <f t="shared" si="4"/>
        <v>122</v>
      </c>
      <c r="F16" s="553">
        <f t="shared" si="4"/>
        <v>116</v>
      </c>
      <c r="G16" s="553">
        <f t="shared" si="4"/>
        <v>107</v>
      </c>
      <c r="H16" s="553">
        <f t="shared" si="4"/>
        <v>87</v>
      </c>
      <c r="I16" s="553">
        <f t="shared" si="4"/>
        <v>122</v>
      </c>
      <c r="J16" s="556">
        <f t="shared" si="4"/>
        <v>671</v>
      </c>
    </row>
    <row r="17" spans="2:10" x14ac:dyDescent="0.25">
      <c r="B17" s="557" t="s">
        <v>261</v>
      </c>
      <c r="C17" s="544" t="s">
        <v>491</v>
      </c>
      <c r="D17" s="544"/>
      <c r="E17" s="544"/>
      <c r="F17" s="544"/>
      <c r="G17" s="544"/>
      <c r="H17" s="544"/>
      <c r="I17" s="495"/>
      <c r="J17" s="558">
        <v>20</v>
      </c>
    </row>
    <row r="18" spans="2:10" x14ac:dyDescent="0.25">
      <c r="B18" s="557" t="s">
        <v>261</v>
      </c>
      <c r="C18" s="544" t="s">
        <v>493</v>
      </c>
      <c r="D18" s="544"/>
      <c r="E18" s="544"/>
      <c r="F18" s="544"/>
      <c r="G18" s="544"/>
      <c r="H18" s="544"/>
      <c r="I18" s="495"/>
      <c r="J18" s="558">
        <v>0</v>
      </c>
    </row>
    <row r="19" spans="2:10" x14ac:dyDescent="0.25">
      <c r="B19" s="557" t="s">
        <v>261</v>
      </c>
      <c r="C19" s="544" t="s">
        <v>492</v>
      </c>
      <c r="D19" s="1057">
        <v>6</v>
      </c>
      <c r="E19" s="1057"/>
      <c r="F19" s="1057"/>
      <c r="G19" s="1057"/>
      <c r="H19" s="1057"/>
      <c r="I19" s="1057"/>
      <c r="J19" s="1057"/>
    </row>
    <row r="20" spans="2:10" x14ac:dyDescent="0.25">
      <c r="B20" s="557" t="s">
        <v>261</v>
      </c>
      <c r="C20" s="544" t="s">
        <v>715</v>
      </c>
      <c r="D20" s="718"/>
      <c r="E20" s="718"/>
      <c r="F20" s="718"/>
      <c r="G20" s="718"/>
      <c r="H20" s="718"/>
      <c r="I20" s="718"/>
      <c r="J20" s="558">
        <v>0</v>
      </c>
    </row>
    <row r="21" spans="2:10" x14ac:dyDescent="0.25">
      <c r="B21" s="557" t="s">
        <v>342</v>
      </c>
      <c r="C21" s="544"/>
      <c r="D21" s="544"/>
      <c r="E21" s="544"/>
      <c r="F21" s="544"/>
      <c r="G21" s="544"/>
      <c r="H21" s="544"/>
      <c r="I21" s="495"/>
      <c r="J21" s="558">
        <v>0</v>
      </c>
    </row>
    <row r="22" spans="2:10" x14ac:dyDescent="0.25">
      <c r="B22" s="676" t="s">
        <v>355</v>
      </c>
      <c r="C22" s="677"/>
      <c r="D22" s="530"/>
      <c r="E22" s="530"/>
      <c r="F22" s="530"/>
      <c r="G22" s="530"/>
      <c r="H22" s="530"/>
      <c r="I22" s="530"/>
      <c r="J22" s="474">
        <f>J16+J17+J18+J20+J21</f>
        <v>691</v>
      </c>
    </row>
    <row r="23" spans="2:10" x14ac:dyDescent="0.25">
      <c r="B23" s="71"/>
      <c r="I23" s="478"/>
      <c r="J23" s="70"/>
    </row>
    <row r="24" spans="2:10" x14ac:dyDescent="0.25">
      <c r="B24" s="825" t="s">
        <v>539</v>
      </c>
    </row>
    <row r="25" spans="2:10" x14ac:dyDescent="0.25">
      <c r="B25" s="825" t="s">
        <v>341</v>
      </c>
    </row>
    <row r="26" spans="2:10" x14ac:dyDescent="0.25">
      <c r="B26" s="825" t="s">
        <v>747</v>
      </c>
    </row>
    <row r="27" spans="2:10" x14ac:dyDescent="0.25">
      <c r="B27" s="825" t="s">
        <v>748</v>
      </c>
    </row>
    <row r="28" spans="2:10" x14ac:dyDescent="0.25">
      <c r="B28" s="825" t="s">
        <v>749</v>
      </c>
    </row>
    <row r="29" spans="2:10" x14ac:dyDescent="0.25">
      <c r="B29" s="825" t="s">
        <v>750</v>
      </c>
    </row>
    <row r="30" spans="2:10" x14ac:dyDescent="0.25">
      <c r="B30" s="825" t="s">
        <v>751</v>
      </c>
    </row>
  </sheetData>
  <mergeCells count="4">
    <mergeCell ref="B4:J4"/>
    <mergeCell ref="B3:J3"/>
    <mergeCell ref="D19:J19"/>
    <mergeCell ref="D6:I6"/>
  </mergeCells>
  <phoneticPr fontId="1" type="noConversion"/>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2"/>
  <sheetViews>
    <sheetView zoomScaleNormal="100" workbookViewId="0">
      <selection activeCell="J12" sqref="J12"/>
    </sheetView>
  </sheetViews>
  <sheetFormatPr baseColWidth="10" defaultRowHeight="13.5" x14ac:dyDescent="0.25"/>
  <cols>
    <col min="1" max="1" width="2.7109375" style="63" customWidth="1"/>
    <col min="2" max="2" width="13.85546875" style="499" customWidth="1"/>
    <col min="3" max="3" width="28.28515625" style="499" bestFit="1" customWidth="1"/>
    <col min="4" max="9" width="4.5703125" style="499" customWidth="1"/>
    <col min="10" max="10" width="7.5703125" style="63" bestFit="1" customWidth="1"/>
  </cols>
  <sheetData>
    <row r="1" spans="1:10" ht="14.25" thickBot="1" x14ac:dyDescent="0.3"/>
    <row r="2" spans="1:10" ht="15" x14ac:dyDescent="0.25">
      <c r="B2" s="1058" t="s">
        <v>253</v>
      </c>
      <c r="C2" s="1059"/>
      <c r="D2" s="1059"/>
      <c r="E2" s="1059"/>
      <c r="F2" s="1059"/>
      <c r="G2" s="1059"/>
      <c r="H2" s="1059"/>
      <c r="I2" s="1059"/>
      <c r="J2" s="1059"/>
    </row>
    <row r="3" spans="1:10" ht="15" x14ac:dyDescent="0.25">
      <c r="B3" s="1060" t="s">
        <v>729</v>
      </c>
      <c r="C3" s="1061"/>
      <c r="D3" s="1061"/>
      <c r="E3" s="1061"/>
      <c r="F3" s="1061"/>
      <c r="G3" s="1061"/>
      <c r="H3" s="1061"/>
      <c r="I3" s="1061"/>
      <c r="J3" s="1061"/>
    </row>
    <row r="4" spans="1:10" ht="15.75" thickBot="1" x14ac:dyDescent="0.3">
      <c r="B4" s="1042" t="s">
        <v>733</v>
      </c>
      <c r="C4" s="1043"/>
      <c r="D4" s="1043"/>
      <c r="E4" s="1043"/>
      <c r="F4" s="1043"/>
      <c r="G4" s="1043"/>
      <c r="H4" s="1043"/>
      <c r="I4" s="1043"/>
      <c r="J4" s="1043"/>
    </row>
    <row r="6" spans="1:10" x14ac:dyDescent="0.25">
      <c r="B6" s="63"/>
      <c r="C6" s="63"/>
      <c r="D6" s="1004" t="s">
        <v>156</v>
      </c>
      <c r="E6" s="1004"/>
      <c r="F6" s="1004"/>
      <c r="G6" s="1004"/>
      <c r="H6" s="1004"/>
      <c r="I6" s="1004"/>
      <c r="J6" s="1004"/>
    </row>
    <row r="7" spans="1:10" x14ac:dyDescent="0.25">
      <c r="B7" s="810"/>
      <c r="C7" s="811" t="s">
        <v>679</v>
      </c>
      <c r="D7" s="826">
        <v>1</v>
      </c>
      <c r="E7" s="826">
        <v>2</v>
      </c>
      <c r="F7" s="826">
        <v>3</v>
      </c>
      <c r="G7" s="826">
        <v>4</v>
      </c>
      <c r="H7" s="826">
        <v>5</v>
      </c>
      <c r="I7" s="826">
        <v>6</v>
      </c>
      <c r="J7" s="827" t="s">
        <v>12</v>
      </c>
    </row>
    <row r="8" spans="1:10" ht="14.25" thickBot="1" x14ac:dyDescent="0.3">
      <c r="B8" s="560" t="s">
        <v>134</v>
      </c>
      <c r="C8" s="811"/>
      <c r="D8" s="828">
        <v>55</v>
      </c>
      <c r="E8" s="828">
        <v>47</v>
      </c>
      <c r="F8" s="828">
        <v>77</v>
      </c>
      <c r="G8" s="828">
        <v>52</v>
      </c>
      <c r="H8" s="828">
        <v>53</v>
      </c>
      <c r="I8" s="828">
        <v>55</v>
      </c>
      <c r="J8" s="829">
        <f>SUM(D8:I8)</f>
        <v>339</v>
      </c>
    </row>
    <row r="9" spans="1:10" s="54" customFormat="1" x14ac:dyDescent="0.25">
      <c r="A9" s="63"/>
      <c r="B9" s="251" t="s">
        <v>5</v>
      </c>
      <c r="C9" s="252"/>
      <c r="D9" s="253">
        <f t="shared" ref="D9:J9" si="0">SUM(D8)</f>
        <v>55</v>
      </c>
      <c r="E9" s="253">
        <f t="shared" si="0"/>
        <v>47</v>
      </c>
      <c r="F9" s="253">
        <f t="shared" si="0"/>
        <v>77</v>
      </c>
      <c r="G9" s="253">
        <f t="shared" si="0"/>
        <v>52</v>
      </c>
      <c r="H9" s="253">
        <f t="shared" si="0"/>
        <v>53</v>
      </c>
      <c r="I9" s="253">
        <f t="shared" si="0"/>
        <v>55</v>
      </c>
      <c r="J9" s="254">
        <f t="shared" si="0"/>
        <v>339</v>
      </c>
    </row>
    <row r="10" spans="1:10" x14ac:dyDescent="0.25">
      <c r="B10" s="247" t="s">
        <v>261</v>
      </c>
      <c r="C10" s="535" t="s">
        <v>491</v>
      </c>
      <c r="D10" s="649"/>
      <c r="E10" s="649"/>
      <c r="F10" s="649"/>
      <c r="G10" s="649"/>
      <c r="H10" s="649"/>
      <c r="I10" s="649"/>
      <c r="J10" s="649">
        <v>40</v>
      </c>
    </row>
    <row r="11" spans="1:10" x14ac:dyDescent="0.25">
      <c r="B11" s="247" t="s">
        <v>261</v>
      </c>
      <c r="C11" s="535" t="s">
        <v>714</v>
      </c>
      <c r="D11" s="1051">
        <v>2</v>
      </c>
      <c r="E11" s="1051"/>
      <c r="F11" s="1051"/>
      <c r="G11" s="1051"/>
      <c r="H11" s="1051"/>
      <c r="I11" s="1051"/>
      <c r="J11" s="1051"/>
    </row>
    <row r="12" spans="1:10" x14ac:dyDescent="0.25">
      <c r="B12" s="1055" t="s">
        <v>5</v>
      </c>
      <c r="C12" s="1056"/>
      <c r="D12" s="837"/>
      <c r="E12" s="837"/>
      <c r="F12" s="837"/>
      <c r="G12" s="837"/>
      <c r="H12" s="837"/>
      <c r="I12" s="837"/>
      <c r="J12" s="838">
        <f>J9+J10</f>
        <v>379</v>
      </c>
    </row>
    <row r="13" spans="1:10" x14ac:dyDescent="0.25">
      <c r="B13" s="248" t="s">
        <v>342</v>
      </c>
      <c r="C13" s="544"/>
      <c r="D13" s="544"/>
      <c r="E13" s="544"/>
      <c r="F13" s="544"/>
      <c r="G13" s="544"/>
      <c r="H13" s="544"/>
      <c r="I13" s="544"/>
      <c r="J13" s="544"/>
    </row>
    <row r="14" spans="1:10" x14ac:dyDescent="0.25">
      <c r="B14" s="678" t="s">
        <v>355</v>
      </c>
      <c r="C14" s="679"/>
      <c r="D14" s="530"/>
      <c r="E14" s="530"/>
      <c r="F14" s="530"/>
      <c r="G14" s="530"/>
      <c r="H14" s="530"/>
      <c r="I14" s="530"/>
      <c r="J14" s="530">
        <f>J12+J13</f>
        <v>379</v>
      </c>
    </row>
    <row r="15" spans="1:10" s="364" customFormat="1" x14ac:dyDescent="0.25">
      <c r="A15" s="275"/>
      <c r="B15" s="657"/>
      <c r="C15" s="657"/>
      <c r="D15" s="657"/>
      <c r="E15" s="657"/>
      <c r="F15" s="657"/>
      <c r="G15" s="657"/>
      <c r="H15" s="657"/>
      <c r="I15" s="657"/>
      <c r="J15" s="658"/>
    </row>
    <row r="16" spans="1:10" x14ac:dyDescent="0.25">
      <c r="B16" s="825" t="s">
        <v>539</v>
      </c>
    </row>
    <row r="17" spans="2:2" x14ac:dyDescent="0.25">
      <c r="B17" s="825" t="s">
        <v>341</v>
      </c>
    </row>
    <row r="18" spans="2:2" x14ac:dyDescent="0.25">
      <c r="B18" s="825" t="s">
        <v>747</v>
      </c>
    </row>
    <row r="19" spans="2:2" x14ac:dyDescent="0.25">
      <c r="B19" s="825" t="s">
        <v>748</v>
      </c>
    </row>
    <row r="20" spans="2:2" x14ac:dyDescent="0.25">
      <c r="B20" s="825" t="s">
        <v>749</v>
      </c>
    </row>
    <row r="21" spans="2:2" x14ac:dyDescent="0.25">
      <c r="B21" s="825" t="s">
        <v>750</v>
      </c>
    </row>
    <row r="22" spans="2:2" x14ac:dyDescent="0.25">
      <c r="B22" s="825" t="s">
        <v>751</v>
      </c>
    </row>
  </sheetData>
  <mergeCells count="6">
    <mergeCell ref="B12:C12"/>
    <mergeCell ref="B2:J2"/>
    <mergeCell ref="B3:J3"/>
    <mergeCell ref="B4:J4"/>
    <mergeCell ref="D6:J6"/>
    <mergeCell ref="D11:J11"/>
  </mergeCells>
  <phoneticPr fontId="1" type="noConversion"/>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7"/>
  <sheetViews>
    <sheetView zoomScaleNormal="100" workbookViewId="0">
      <selection activeCell="L25" sqref="L25"/>
    </sheetView>
  </sheetViews>
  <sheetFormatPr baseColWidth="10" defaultRowHeight="12.75" x14ac:dyDescent="0.2"/>
  <cols>
    <col min="1" max="1" width="2.5703125" customWidth="1"/>
    <col min="2" max="2" width="15" customWidth="1"/>
    <col min="3" max="13" width="6.28515625" customWidth="1"/>
    <col min="14" max="14" width="8.5703125" customWidth="1"/>
  </cols>
  <sheetData>
    <row r="2" spans="2:14" ht="13.5" thickBot="1" x14ac:dyDescent="0.25"/>
    <row r="3" spans="2:14" ht="15" customHeight="1" x14ac:dyDescent="0.25">
      <c r="B3" s="1018" t="s">
        <v>26</v>
      </c>
      <c r="C3" s="1019"/>
      <c r="D3" s="1019"/>
      <c r="E3" s="1019"/>
      <c r="F3" s="1019"/>
      <c r="G3" s="1019"/>
      <c r="H3" s="1019"/>
      <c r="I3" s="1019"/>
      <c r="J3" s="1019"/>
      <c r="K3" s="1019"/>
      <c r="L3" s="1019"/>
      <c r="M3" s="1019"/>
      <c r="N3" s="1020"/>
    </row>
    <row r="4" spans="2:14" ht="15" customHeight="1" x14ac:dyDescent="0.25">
      <c r="B4" s="1021" t="s">
        <v>729</v>
      </c>
      <c r="C4" s="1022"/>
      <c r="D4" s="1022"/>
      <c r="E4" s="1022"/>
      <c r="F4" s="1022"/>
      <c r="G4" s="1022"/>
      <c r="H4" s="1022"/>
      <c r="I4" s="1022"/>
      <c r="J4" s="1022"/>
      <c r="K4" s="1022"/>
      <c r="L4" s="1022"/>
      <c r="M4" s="1022"/>
      <c r="N4" s="1023"/>
    </row>
    <row r="5" spans="2:14" ht="15" customHeight="1" thickBot="1" x14ac:dyDescent="0.3">
      <c r="B5" s="1024" t="s">
        <v>733</v>
      </c>
      <c r="C5" s="1025"/>
      <c r="D5" s="1025"/>
      <c r="E5" s="1025"/>
      <c r="F5" s="1025"/>
      <c r="G5" s="1025"/>
      <c r="H5" s="1025"/>
      <c r="I5" s="1025"/>
      <c r="J5" s="1025"/>
      <c r="K5" s="1025"/>
      <c r="L5" s="1025"/>
      <c r="M5" s="1025"/>
      <c r="N5" s="1026"/>
    </row>
    <row r="6" spans="2:14" s="364" customFormat="1" ht="13.5" customHeight="1" x14ac:dyDescent="0.3">
      <c r="B6" s="685"/>
      <c r="C6" s="685"/>
      <c r="D6" s="685"/>
      <c r="E6" s="685"/>
      <c r="F6" s="685"/>
      <c r="G6" s="685"/>
      <c r="H6" s="685"/>
      <c r="I6" s="685"/>
      <c r="J6" s="685"/>
      <c r="K6" s="685"/>
      <c r="L6" s="685"/>
      <c r="M6" s="685"/>
      <c r="N6" s="685"/>
    </row>
    <row r="7" spans="2:14" s="364" customFormat="1" ht="13.5" customHeight="1" x14ac:dyDescent="0.3">
      <c r="B7" s="71" t="s">
        <v>680</v>
      </c>
      <c r="C7" s="685"/>
      <c r="D7" s="685"/>
      <c r="E7" s="685"/>
      <c r="F7" s="685"/>
      <c r="G7" s="686" t="s">
        <v>683</v>
      </c>
      <c r="H7" s="686"/>
      <c r="I7" s="686"/>
      <c r="J7" s="686"/>
      <c r="K7" s="685"/>
      <c r="L7" s="685"/>
      <c r="M7" s="685"/>
      <c r="N7" s="685"/>
    </row>
    <row r="8" spans="2:14" s="364" customFormat="1" ht="13.5" customHeight="1" x14ac:dyDescent="0.3">
      <c r="B8" s="71" t="s">
        <v>681</v>
      </c>
      <c r="C8" s="685"/>
      <c r="D8" s="685"/>
      <c r="E8" s="685"/>
      <c r="F8" s="685"/>
      <c r="G8" s="686" t="s">
        <v>684</v>
      </c>
      <c r="H8" s="686"/>
      <c r="I8" s="686"/>
      <c r="J8" s="685"/>
      <c r="K8" s="685"/>
      <c r="L8" s="685"/>
      <c r="M8" s="685"/>
      <c r="N8" s="685"/>
    </row>
    <row r="9" spans="2:14" ht="13.5" customHeight="1" x14ac:dyDescent="0.3">
      <c r="B9" s="71" t="s">
        <v>682</v>
      </c>
      <c r="C9" s="211"/>
      <c r="D9" s="211"/>
      <c r="E9" s="211"/>
      <c r="F9" s="212"/>
      <c r="G9" s="687" t="s">
        <v>462</v>
      </c>
      <c r="H9" s="211"/>
      <c r="I9" s="211"/>
      <c r="J9" s="211"/>
      <c r="K9" s="211"/>
      <c r="L9" s="211"/>
      <c r="M9" s="212"/>
      <c r="N9" s="213"/>
    </row>
    <row r="10" spans="2:14" ht="13.5" customHeight="1" x14ac:dyDescent="0.3">
      <c r="B10" s="71" t="s">
        <v>301</v>
      </c>
      <c r="C10" s="211"/>
      <c r="D10" s="211"/>
      <c r="E10" s="211"/>
      <c r="F10" s="212"/>
      <c r="G10" s="211"/>
      <c r="H10" s="211"/>
      <c r="I10" s="211"/>
      <c r="J10" s="211"/>
      <c r="K10" s="211"/>
      <c r="L10" s="211"/>
      <c r="M10" s="212"/>
      <c r="N10" s="213"/>
    </row>
    <row r="11" spans="2:14" ht="16.5" x14ac:dyDescent="0.3">
      <c r="B11" s="71"/>
      <c r="C11" s="211"/>
      <c r="D11" s="211"/>
      <c r="E11" s="211"/>
      <c r="F11" s="212"/>
      <c r="G11" s="211"/>
      <c r="H11" s="211"/>
      <c r="I11" s="211"/>
      <c r="J11" s="211"/>
      <c r="K11" s="211"/>
      <c r="L11" s="211"/>
      <c r="M11" s="212"/>
      <c r="N11" s="213"/>
    </row>
    <row r="12" spans="2:14" ht="40.5" x14ac:dyDescent="0.25">
      <c r="B12" s="745"/>
      <c r="C12" s="745" t="s">
        <v>27</v>
      </c>
      <c r="D12" s="745" t="s">
        <v>28</v>
      </c>
      <c r="E12" s="745" t="s">
        <v>29</v>
      </c>
      <c r="F12" s="746" t="s">
        <v>734</v>
      </c>
      <c r="G12" s="745" t="s">
        <v>31</v>
      </c>
      <c r="H12" s="745" t="s">
        <v>32</v>
      </c>
      <c r="I12" s="745" t="s">
        <v>33</v>
      </c>
      <c r="J12" s="745" t="s">
        <v>34</v>
      </c>
      <c r="K12" s="745" t="s">
        <v>35</v>
      </c>
      <c r="L12" s="745" t="s">
        <v>36</v>
      </c>
      <c r="M12" s="746" t="s">
        <v>735</v>
      </c>
      <c r="N12" s="747" t="s">
        <v>736</v>
      </c>
    </row>
    <row r="13" spans="2:14" ht="13.5" x14ac:dyDescent="0.25">
      <c r="B13" s="748" t="s">
        <v>43</v>
      </c>
      <c r="C13" s="749">
        <v>129</v>
      </c>
      <c r="D13" s="749">
        <v>146</v>
      </c>
      <c r="E13" s="749">
        <v>144</v>
      </c>
      <c r="F13" s="750">
        <v>419</v>
      </c>
      <c r="G13" s="749">
        <v>140</v>
      </c>
      <c r="H13" s="749">
        <v>156</v>
      </c>
      <c r="I13" s="749">
        <v>147</v>
      </c>
      <c r="J13" s="749">
        <v>143</v>
      </c>
      <c r="K13" s="749">
        <v>134</v>
      </c>
      <c r="L13" s="749">
        <v>153</v>
      </c>
      <c r="M13" s="751">
        <v>873</v>
      </c>
      <c r="N13" s="752">
        <v>1292</v>
      </c>
    </row>
    <row r="14" spans="2:14" ht="13.5" x14ac:dyDescent="0.25">
      <c r="B14" s="753" t="s">
        <v>648</v>
      </c>
      <c r="C14" s="753">
        <v>631</v>
      </c>
      <c r="D14" s="753">
        <v>697</v>
      </c>
      <c r="E14" s="753">
        <v>697</v>
      </c>
      <c r="F14" s="750">
        <v>2025</v>
      </c>
      <c r="G14" s="753">
        <v>682</v>
      </c>
      <c r="H14" s="753">
        <v>670</v>
      </c>
      <c r="I14" s="753">
        <v>617</v>
      </c>
      <c r="J14" s="753">
        <v>605</v>
      </c>
      <c r="K14" s="753">
        <v>546</v>
      </c>
      <c r="L14" s="753">
        <v>574</v>
      </c>
      <c r="M14" s="751">
        <v>3694</v>
      </c>
      <c r="N14" s="752">
        <v>5719</v>
      </c>
    </row>
    <row r="15" spans="2:14" ht="13.5" x14ac:dyDescent="0.25">
      <c r="B15" s="748" t="s">
        <v>282</v>
      </c>
      <c r="C15" s="754">
        <v>44</v>
      </c>
      <c r="D15" s="754">
        <v>94</v>
      </c>
      <c r="E15" s="754">
        <v>55</v>
      </c>
      <c r="F15" s="750">
        <v>193</v>
      </c>
      <c r="G15" s="754">
        <v>51</v>
      </c>
      <c r="H15" s="754">
        <v>59</v>
      </c>
      <c r="I15" s="754">
        <v>62</v>
      </c>
      <c r="J15" s="754">
        <v>65</v>
      </c>
      <c r="K15" s="754">
        <v>76</v>
      </c>
      <c r="L15" s="754">
        <v>70</v>
      </c>
      <c r="M15" s="751">
        <v>383</v>
      </c>
      <c r="N15" s="752">
        <v>576</v>
      </c>
    </row>
    <row r="16" spans="2:14" ht="13.5" x14ac:dyDescent="0.25">
      <c r="B16" s="748"/>
      <c r="C16" s="754"/>
      <c r="D16" s="754"/>
      <c r="E16" s="754"/>
      <c r="F16" s="750"/>
      <c r="G16" s="754"/>
      <c r="H16" s="754"/>
      <c r="I16" s="754"/>
      <c r="J16" s="754"/>
      <c r="K16" s="754"/>
      <c r="L16" s="754"/>
      <c r="M16" s="751"/>
      <c r="N16" s="752"/>
    </row>
    <row r="17" spans="2:14" ht="13.5" x14ac:dyDescent="0.25">
      <c r="B17" s="755" t="s">
        <v>355</v>
      </c>
      <c r="C17" s="755">
        <f>+C13+C14+C15</f>
        <v>804</v>
      </c>
      <c r="D17" s="755">
        <f t="shared" ref="D17:L17" si="0">+D13+D14+D15</f>
        <v>937</v>
      </c>
      <c r="E17" s="755">
        <f t="shared" si="0"/>
        <v>896</v>
      </c>
      <c r="F17" s="750">
        <f t="shared" ref="F17" si="1">SUM(C17:E17)</f>
        <v>2637</v>
      </c>
      <c r="G17" s="755">
        <f t="shared" si="0"/>
        <v>873</v>
      </c>
      <c r="H17" s="755">
        <f t="shared" si="0"/>
        <v>885</v>
      </c>
      <c r="I17" s="755">
        <f t="shared" si="0"/>
        <v>826</v>
      </c>
      <c r="J17" s="755">
        <f t="shared" si="0"/>
        <v>813</v>
      </c>
      <c r="K17" s="755">
        <f t="shared" si="0"/>
        <v>756</v>
      </c>
      <c r="L17" s="755">
        <f t="shared" si="0"/>
        <v>797</v>
      </c>
      <c r="M17" s="751">
        <f>SUM(G17:L18)</f>
        <v>4950</v>
      </c>
      <c r="N17" s="756">
        <f>F17+M17</f>
        <v>7587</v>
      </c>
    </row>
  </sheetData>
  <mergeCells count="3">
    <mergeCell ref="B3:N3"/>
    <mergeCell ref="B4:N4"/>
    <mergeCell ref="B5:N5"/>
  </mergeCells>
  <pageMargins left="0.70866141732283472" right="0.70866141732283472" top="0.78740157480314965" bottom="0.78740157480314965" header="0.31496062992125984" footer="0.31496062992125984"/>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49"/>
  <sheetViews>
    <sheetView topLeftCell="A7" zoomScaleNormal="100" workbookViewId="0">
      <selection activeCell="L5" sqref="L5"/>
    </sheetView>
  </sheetViews>
  <sheetFormatPr baseColWidth="10" defaultRowHeight="13.5" x14ac:dyDescent="0.25"/>
  <cols>
    <col min="1" max="1" width="2.7109375" style="63" customWidth="1"/>
    <col min="2" max="2" width="8.7109375" style="499" customWidth="1"/>
    <col min="3" max="3" width="51.7109375" style="499" bestFit="1" customWidth="1"/>
    <col min="4" max="10" width="4" style="499" customWidth="1"/>
    <col min="11" max="11" width="7.5703125" style="63" bestFit="1" customWidth="1"/>
    <col min="12" max="12" width="11.42578125" style="63"/>
  </cols>
  <sheetData>
    <row r="1" spans="2:11" ht="14.25" thickBot="1" x14ac:dyDescent="0.3"/>
    <row r="2" spans="2:11" ht="15" x14ac:dyDescent="0.25">
      <c r="B2" s="702" t="s">
        <v>254</v>
      </c>
      <c r="C2" s="703"/>
      <c r="D2" s="703"/>
      <c r="E2" s="703"/>
      <c r="F2" s="703"/>
      <c r="G2" s="703"/>
      <c r="H2" s="703"/>
      <c r="I2" s="704"/>
      <c r="J2" s="705"/>
      <c r="K2" s="706"/>
    </row>
    <row r="3" spans="2:11" ht="15" x14ac:dyDescent="0.25">
      <c r="B3" s="1060" t="s">
        <v>729</v>
      </c>
      <c r="C3" s="1061"/>
      <c r="D3" s="1061"/>
      <c r="E3" s="1061"/>
      <c r="F3" s="1061"/>
      <c r="G3" s="1061"/>
      <c r="H3" s="1061"/>
      <c r="I3" s="1061"/>
      <c r="J3" s="1061"/>
      <c r="K3" s="1065"/>
    </row>
    <row r="4" spans="2:11" ht="17.25" customHeight="1" thickBot="1" x14ac:dyDescent="0.3">
      <c r="B4" s="1062" t="s">
        <v>733</v>
      </c>
      <c r="C4" s="1063"/>
      <c r="D4" s="1063"/>
      <c r="E4" s="1063"/>
      <c r="F4" s="1063"/>
      <c r="G4" s="1063"/>
      <c r="H4" s="1063"/>
      <c r="I4" s="1063"/>
      <c r="J4" s="1063"/>
      <c r="K4" s="1064"/>
    </row>
    <row r="6" spans="2:11" x14ac:dyDescent="0.25">
      <c r="D6" s="1066" t="s">
        <v>156</v>
      </c>
      <c r="E6" s="978"/>
      <c r="F6" s="978"/>
      <c r="G6" s="978"/>
      <c r="H6" s="978"/>
      <c r="I6" s="978"/>
      <c r="J6" s="979"/>
    </row>
    <row r="7" spans="2:11" x14ac:dyDescent="0.25">
      <c r="B7" s="549"/>
      <c r="C7" s="549" t="s">
        <v>679</v>
      </c>
      <c r="D7" s="549">
        <v>1</v>
      </c>
      <c r="E7" s="549">
        <v>2</v>
      </c>
      <c r="F7" s="549">
        <v>3</v>
      </c>
      <c r="G7" s="549">
        <v>4</v>
      </c>
      <c r="H7" s="549">
        <v>5</v>
      </c>
      <c r="I7" s="549">
        <v>6</v>
      </c>
      <c r="J7" s="549">
        <v>7</v>
      </c>
      <c r="K7" s="551" t="s">
        <v>5</v>
      </c>
    </row>
    <row r="8" spans="2:11" x14ac:dyDescent="0.25">
      <c r="B8" s="540" t="s">
        <v>134</v>
      </c>
      <c r="C8" s="540"/>
      <c r="D8" s="562">
        <v>54</v>
      </c>
      <c r="E8" s="562">
        <v>36</v>
      </c>
      <c r="F8" s="540"/>
      <c r="G8" s="540"/>
      <c r="H8" s="540"/>
      <c r="I8" s="540"/>
      <c r="J8" s="540"/>
      <c r="K8" s="551">
        <f>SUM(D8:J8)</f>
        <v>90</v>
      </c>
    </row>
    <row r="9" spans="2:11" x14ac:dyDescent="0.25">
      <c r="B9" s="541" t="s">
        <v>135</v>
      </c>
      <c r="C9" s="541"/>
      <c r="D9" s="541">
        <f t="shared" ref="D9:K9" si="0">SUM(D8)</f>
        <v>54</v>
      </c>
      <c r="E9" s="541">
        <f t="shared" si="0"/>
        <v>36</v>
      </c>
      <c r="F9" s="541">
        <f t="shared" si="0"/>
        <v>0</v>
      </c>
      <c r="G9" s="541">
        <f t="shared" si="0"/>
        <v>0</v>
      </c>
      <c r="H9" s="541">
        <f t="shared" si="0"/>
        <v>0</v>
      </c>
      <c r="I9" s="541">
        <f t="shared" si="0"/>
        <v>0</v>
      </c>
      <c r="J9" s="541">
        <f t="shared" si="0"/>
        <v>0</v>
      </c>
      <c r="K9" s="555">
        <f t="shared" si="0"/>
        <v>90</v>
      </c>
    </row>
    <row r="10" spans="2:11" x14ac:dyDescent="0.25">
      <c r="B10" s="540" t="s">
        <v>137</v>
      </c>
      <c r="C10" s="540" t="s">
        <v>138</v>
      </c>
      <c r="D10" s="562">
        <v>26</v>
      </c>
      <c r="E10" s="546">
        <v>40</v>
      </c>
      <c r="F10" s="546"/>
      <c r="G10" s="546"/>
      <c r="H10" s="546"/>
      <c r="I10" s="546"/>
      <c r="J10" s="546"/>
      <c r="K10" s="551">
        <f t="shared" ref="K10:K25" si="1">SUM(D10:J10)</f>
        <v>66</v>
      </c>
    </row>
    <row r="11" spans="2:11" x14ac:dyDescent="0.25">
      <c r="B11" s="540"/>
      <c r="C11" s="540" t="s">
        <v>649</v>
      </c>
      <c r="D11" s="562"/>
      <c r="E11" s="546"/>
      <c r="F11" s="546"/>
      <c r="G11" s="546"/>
      <c r="H11" s="546"/>
      <c r="I11" s="546"/>
      <c r="J11" s="546"/>
      <c r="K11" s="551">
        <f t="shared" si="1"/>
        <v>0</v>
      </c>
    </row>
    <row r="12" spans="2:11" x14ac:dyDescent="0.25">
      <c r="B12" s="540"/>
      <c r="C12" s="540" t="s">
        <v>650</v>
      </c>
      <c r="D12" s="562"/>
      <c r="E12" s="546"/>
      <c r="F12" s="546">
        <v>3</v>
      </c>
      <c r="G12" s="546"/>
      <c r="H12" s="546"/>
      <c r="I12" s="546"/>
      <c r="J12" s="546"/>
      <c r="K12" s="551">
        <f t="shared" si="1"/>
        <v>3</v>
      </c>
    </row>
    <row r="13" spans="2:11" x14ac:dyDescent="0.25">
      <c r="B13" s="540"/>
      <c r="C13" s="540" t="s">
        <v>651</v>
      </c>
      <c r="D13" s="540"/>
      <c r="E13" s="563"/>
      <c r="F13" s="563">
        <v>7</v>
      </c>
      <c r="G13" s="563">
        <v>4</v>
      </c>
      <c r="H13" s="563">
        <v>6</v>
      </c>
      <c r="I13" s="563">
        <v>1</v>
      </c>
      <c r="J13" s="546">
        <v>6</v>
      </c>
      <c r="K13" s="551">
        <f t="shared" si="1"/>
        <v>24</v>
      </c>
    </row>
    <row r="14" spans="2:11" x14ac:dyDescent="0.25">
      <c r="B14" s="540"/>
      <c r="C14" s="540" t="s">
        <v>652</v>
      </c>
      <c r="D14" s="540"/>
      <c r="E14" s="563"/>
      <c r="F14" s="546"/>
      <c r="G14" s="546"/>
      <c r="H14" s="546"/>
      <c r="I14" s="546"/>
      <c r="J14" s="546"/>
      <c r="K14" s="551">
        <f t="shared" si="1"/>
        <v>0</v>
      </c>
    </row>
    <row r="15" spans="2:11" x14ac:dyDescent="0.25">
      <c r="B15" s="540"/>
      <c r="C15" s="540" t="s">
        <v>653</v>
      </c>
      <c r="D15" s="540"/>
      <c r="E15" s="563"/>
      <c r="F15" s="546"/>
      <c r="G15" s="546"/>
      <c r="H15" s="546"/>
      <c r="I15" s="546"/>
      <c r="J15" s="546"/>
      <c r="K15" s="551">
        <f t="shared" si="1"/>
        <v>0</v>
      </c>
    </row>
    <row r="16" spans="2:11" x14ac:dyDescent="0.25">
      <c r="B16" s="540"/>
      <c r="C16" s="540" t="s">
        <v>654</v>
      </c>
      <c r="D16" s="540"/>
      <c r="E16" s="546"/>
      <c r="F16" s="563">
        <v>4</v>
      </c>
      <c r="G16" s="563">
        <v>2</v>
      </c>
      <c r="H16" s="546"/>
      <c r="I16" s="546"/>
      <c r="J16" s="546"/>
      <c r="K16" s="551">
        <f t="shared" si="1"/>
        <v>6</v>
      </c>
    </row>
    <row r="17" spans="2:11" x14ac:dyDescent="0.25">
      <c r="B17" s="540"/>
      <c r="C17" s="540" t="s">
        <v>655</v>
      </c>
      <c r="D17" s="540"/>
      <c r="E17" s="546"/>
      <c r="F17" s="563"/>
      <c r="G17" s="563"/>
      <c r="H17" s="546"/>
      <c r="I17" s="546"/>
      <c r="J17" s="546"/>
      <c r="K17" s="551">
        <f t="shared" si="1"/>
        <v>0</v>
      </c>
    </row>
    <row r="18" spans="2:11" x14ac:dyDescent="0.25">
      <c r="B18" s="540"/>
      <c r="C18" s="540" t="s">
        <v>656</v>
      </c>
      <c r="D18" s="540"/>
      <c r="E18" s="563"/>
      <c r="F18" s="563"/>
      <c r="G18" s="563"/>
      <c r="H18" s="546">
        <v>5</v>
      </c>
      <c r="I18" s="546">
        <v>3</v>
      </c>
      <c r="J18" s="546"/>
      <c r="K18" s="551">
        <f t="shared" si="1"/>
        <v>8</v>
      </c>
    </row>
    <row r="19" spans="2:11" x14ac:dyDescent="0.25">
      <c r="B19" s="540"/>
      <c r="C19" s="540" t="s">
        <v>657</v>
      </c>
      <c r="D19" s="540"/>
      <c r="E19" s="546"/>
      <c r="F19" s="546"/>
      <c r="G19" s="546"/>
      <c r="H19" s="563"/>
      <c r="I19" s="563"/>
      <c r="J19" s="546">
        <v>2</v>
      </c>
      <c r="K19" s="551">
        <f t="shared" si="1"/>
        <v>2</v>
      </c>
    </row>
    <row r="20" spans="2:11" x14ac:dyDescent="0.25">
      <c r="B20" s="540"/>
      <c r="C20" s="540" t="s">
        <v>658</v>
      </c>
      <c r="D20" s="540"/>
      <c r="E20" s="546"/>
      <c r="F20" s="546">
        <v>17</v>
      </c>
      <c r="G20" s="546"/>
      <c r="H20" s="563"/>
      <c r="I20" s="563"/>
      <c r="J20" s="546"/>
      <c r="K20" s="551">
        <f t="shared" si="1"/>
        <v>17</v>
      </c>
    </row>
    <row r="21" spans="2:11" x14ac:dyDescent="0.25">
      <c r="B21" s="540"/>
      <c r="C21" s="540" t="s">
        <v>659</v>
      </c>
      <c r="D21" s="540"/>
      <c r="E21" s="546"/>
      <c r="F21" s="546"/>
      <c r="G21" s="546">
        <v>3</v>
      </c>
      <c r="H21" s="563"/>
      <c r="I21" s="563"/>
      <c r="J21" s="546"/>
      <c r="K21" s="551">
        <f t="shared" si="1"/>
        <v>3</v>
      </c>
    </row>
    <row r="22" spans="2:11" x14ac:dyDescent="0.25">
      <c r="B22" s="540"/>
      <c r="C22" s="540" t="s">
        <v>660</v>
      </c>
      <c r="D22" s="540"/>
      <c r="E22" s="546"/>
      <c r="F22" s="546"/>
      <c r="G22" s="546"/>
      <c r="H22" s="563"/>
      <c r="I22" s="563"/>
      <c r="J22" s="546"/>
      <c r="K22" s="551">
        <f t="shared" si="1"/>
        <v>0</v>
      </c>
    </row>
    <row r="23" spans="2:11" x14ac:dyDescent="0.25">
      <c r="B23" s="540"/>
      <c r="C23" s="540" t="s">
        <v>661</v>
      </c>
      <c r="D23" s="540"/>
      <c r="E23" s="546"/>
      <c r="F23" s="546">
        <v>11</v>
      </c>
      <c r="G23" s="546">
        <v>5</v>
      </c>
      <c r="H23" s="563"/>
      <c r="I23" s="563"/>
      <c r="J23" s="546"/>
      <c r="K23" s="551">
        <f t="shared" si="1"/>
        <v>16</v>
      </c>
    </row>
    <row r="24" spans="2:11" x14ac:dyDescent="0.25">
      <c r="B24" s="540"/>
      <c r="C24" s="540" t="s">
        <v>662</v>
      </c>
      <c r="D24" s="540"/>
      <c r="E24" s="546"/>
      <c r="F24" s="546"/>
      <c r="G24" s="546"/>
      <c r="H24" s="563">
        <v>3</v>
      </c>
      <c r="I24" s="563">
        <v>2</v>
      </c>
      <c r="J24" s="546"/>
      <c r="K24" s="551">
        <f t="shared" si="1"/>
        <v>5</v>
      </c>
    </row>
    <row r="25" spans="2:11" x14ac:dyDescent="0.25">
      <c r="B25" s="540"/>
      <c r="C25" s="540" t="s">
        <v>663</v>
      </c>
      <c r="D25" s="540"/>
      <c r="E25" s="546"/>
      <c r="F25" s="546"/>
      <c r="G25" s="546"/>
      <c r="H25" s="546"/>
      <c r="I25" s="546"/>
      <c r="J25" s="563">
        <v>3</v>
      </c>
      <c r="K25" s="551">
        <f t="shared" si="1"/>
        <v>3</v>
      </c>
    </row>
    <row r="26" spans="2:11" x14ac:dyDescent="0.25">
      <c r="B26" s="541" t="s">
        <v>139</v>
      </c>
      <c r="C26" s="541"/>
      <c r="D26" s="541">
        <f t="shared" ref="D26:K26" si="2">SUM(D10:D25)</f>
        <v>26</v>
      </c>
      <c r="E26" s="541">
        <f t="shared" si="2"/>
        <v>40</v>
      </c>
      <c r="F26" s="541">
        <f t="shared" si="2"/>
        <v>42</v>
      </c>
      <c r="G26" s="541">
        <f t="shared" si="2"/>
        <v>14</v>
      </c>
      <c r="H26" s="541">
        <f t="shared" si="2"/>
        <v>14</v>
      </c>
      <c r="I26" s="541">
        <f t="shared" si="2"/>
        <v>6</v>
      </c>
      <c r="J26" s="541">
        <f t="shared" si="2"/>
        <v>11</v>
      </c>
      <c r="K26" s="555">
        <f t="shared" si="2"/>
        <v>153</v>
      </c>
    </row>
    <row r="27" spans="2:11" x14ac:dyDescent="0.25">
      <c r="B27" s="540" t="s">
        <v>140</v>
      </c>
      <c r="C27" s="540" t="s">
        <v>664</v>
      </c>
      <c r="D27" s="540"/>
      <c r="E27" s="546"/>
      <c r="F27" s="563">
        <v>5</v>
      </c>
      <c r="G27" s="563">
        <v>6</v>
      </c>
      <c r="H27" s="563">
        <v>4</v>
      </c>
      <c r="I27" s="563">
        <v>4</v>
      </c>
      <c r="J27" s="546"/>
      <c r="K27" s="551">
        <f t="shared" ref="K27:K34" si="3">SUM(D27:J27)</f>
        <v>19</v>
      </c>
    </row>
    <row r="28" spans="2:11" x14ac:dyDescent="0.25">
      <c r="B28" s="540"/>
      <c r="C28" s="540" t="s">
        <v>665</v>
      </c>
      <c r="D28" s="540"/>
      <c r="E28" s="546"/>
      <c r="F28" s="563">
        <v>7</v>
      </c>
      <c r="G28" s="563">
        <v>2</v>
      </c>
      <c r="H28" s="563">
        <v>4</v>
      </c>
      <c r="I28" s="563">
        <v>2</v>
      </c>
      <c r="J28" s="546"/>
      <c r="K28" s="551">
        <f t="shared" si="3"/>
        <v>15</v>
      </c>
    </row>
    <row r="29" spans="2:11" x14ac:dyDescent="0.25">
      <c r="B29" s="540"/>
      <c r="C29" s="540" t="s">
        <v>666</v>
      </c>
      <c r="D29" s="540"/>
      <c r="E29" s="546"/>
      <c r="F29" s="563">
        <v>9</v>
      </c>
      <c r="G29" s="563">
        <v>3</v>
      </c>
      <c r="H29" s="546"/>
      <c r="I29" s="546"/>
      <c r="J29" s="546"/>
      <c r="K29" s="551">
        <f t="shared" si="3"/>
        <v>12</v>
      </c>
    </row>
    <row r="30" spans="2:11" x14ac:dyDescent="0.25">
      <c r="B30" s="540"/>
      <c r="C30" s="540" t="s">
        <v>667</v>
      </c>
      <c r="D30" s="540"/>
      <c r="E30" s="546"/>
      <c r="F30" s="563"/>
      <c r="G30" s="563"/>
      <c r="H30" s="563">
        <v>3</v>
      </c>
      <c r="I30" s="563">
        <v>2</v>
      </c>
      <c r="J30" s="546"/>
      <c r="K30" s="551">
        <f t="shared" si="3"/>
        <v>5</v>
      </c>
    </row>
    <row r="31" spans="2:11" x14ac:dyDescent="0.25">
      <c r="B31" s="540"/>
      <c r="C31" s="540" t="s">
        <v>668</v>
      </c>
      <c r="D31" s="540"/>
      <c r="E31" s="546"/>
      <c r="F31" s="563">
        <v>20</v>
      </c>
      <c r="G31" s="563">
        <v>4</v>
      </c>
      <c r="H31" s="563">
        <v>5</v>
      </c>
      <c r="I31" s="563">
        <v>8</v>
      </c>
      <c r="J31" s="546"/>
      <c r="K31" s="551">
        <f>F31+G31+H31+I31</f>
        <v>37</v>
      </c>
    </row>
    <row r="32" spans="2:11" x14ac:dyDescent="0.25">
      <c r="B32" s="540"/>
      <c r="C32" s="540" t="s">
        <v>669</v>
      </c>
      <c r="D32" s="540"/>
      <c r="E32" s="546"/>
      <c r="F32" s="563">
        <v>5</v>
      </c>
      <c r="G32" s="563">
        <v>12</v>
      </c>
      <c r="H32" s="563">
        <v>6</v>
      </c>
      <c r="I32" s="563">
        <v>9</v>
      </c>
      <c r="J32" s="546"/>
      <c r="K32" s="551">
        <f>F32+G32+H32+I32</f>
        <v>32</v>
      </c>
    </row>
    <row r="33" spans="1:12" x14ac:dyDescent="0.25">
      <c r="B33" s="540"/>
      <c r="C33" s="540" t="s">
        <v>303</v>
      </c>
      <c r="D33" s="540"/>
      <c r="E33" s="546"/>
      <c r="F33" s="546"/>
      <c r="G33" s="546"/>
      <c r="H33" s="563"/>
      <c r="I33" s="563"/>
      <c r="J33" s="546"/>
      <c r="K33" s="551">
        <f t="shared" si="3"/>
        <v>0</v>
      </c>
    </row>
    <row r="34" spans="1:12" x14ac:dyDescent="0.25">
      <c r="B34" s="540"/>
      <c r="C34" s="540" t="s">
        <v>670</v>
      </c>
      <c r="D34" s="540"/>
      <c r="E34" s="546"/>
      <c r="F34" s="546"/>
      <c r="G34" s="546"/>
      <c r="H34" s="563">
        <v>6</v>
      </c>
      <c r="I34" s="563">
        <v>5</v>
      </c>
      <c r="J34" s="546"/>
      <c r="K34" s="551">
        <f t="shared" si="3"/>
        <v>11</v>
      </c>
    </row>
    <row r="35" spans="1:12" x14ac:dyDescent="0.25">
      <c r="B35" s="541" t="s">
        <v>136</v>
      </c>
      <c r="C35" s="659"/>
      <c r="D35" s="541">
        <f>SUM(D27:D34)</f>
        <v>0</v>
      </c>
      <c r="E35" s="541">
        <f t="shared" ref="E35:K35" si="4">SUM(E27:E34)</f>
        <v>0</v>
      </c>
      <c r="F35" s="541">
        <f t="shared" si="4"/>
        <v>46</v>
      </c>
      <c r="G35" s="541">
        <f t="shared" si="4"/>
        <v>27</v>
      </c>
      <c r="H35" s="541">
        <f t="shared" si="4"/>
        <v>28</v>
      </c>
      <c r="I35" s="541">
        <f t="shared" si="4"/>
        <v>30</v>
      </c>
      <c r="J35" s="541">
        <f t="shared" si="4"/>
        <v>0</v>
      </c>
      <c r="K35" s="555">
        <f t="shared" si="4"/>
        <v>131</v>
      </c>
    </row>
    <row r="36" spans="1:12" x14ac:dyDescent="0.25">
      <c r="B36" s="540" t="s">
        <v>142</v>
      </c>
      <c r="C36" s="540" t="s">
        <v>671</v>
      </c>
      <c r="D36" s="540"/>
      <c r="E36" s="540"/>
      <c r="F36" s="562">
        <v>2</v>
      </c>
      <c r="G36" s="562">
        <v>1</v>
      </c>
      <c r="H36" s="562">
        <v>4</v>
      </c>
      <c r="I36" s="540">
        <v>2</v>
      </c>
      <c r="J36" s="540"/>
      <c r="K36" s="551">
        <f>SUM(D36:J36)</f>
        <v>9</v>
      </c>
    </row>
    <row r="37" spans="1:12" x14ac:dyDescent="0.25">
      <c r="B37" s="541" t="s">
        <v>143</v>
      </c>
      <c r="C37" s="541"/>
      <c r="D37" s="541">
        <f t="shared" ref="D37:K37" si="5">SUM(D36:D36)</f>
        <v>0</v>
      </c>
      <c r="E37" s="541">
        <f t="shared" si="5"/>
        <v>0</v>
      </c>
      <c r="F37" s="541">
        <f t="shared" si="5"/>
        <v>2</v>
      </c>
      <c r="G37" s="541">
        <f t="shared" si="5"/>
        <v>1</v>
      </c>
      <c r="H37" s="541">
        <f t="shared" si="5"/>
        <v>4</v>
      </c>
      <c r="I37" s="541">
        <f t="shared" si="5"/>
        <v>2</v>
      </c>
      <c r="J37" s="541">
        <f t="shared" si="5"/>
        <v>0</v>
      </c>
      <c r="K37" s="555">
        <f t="shared" si="5"/>
        <v>9</v>
      </c>
    </row>
    <row r="38" spans="1:12" s="54" customFormat="1" x14ac:dyDescent="0.25">
      <c r="A38" s="63"/>
      <c r="B38" s="553" t="s">
        <v>5</v>
      </c>
      <c r="C38" s="553"/>
      <c r="D38" s="553">
        <f t="shared" ref="D38:J38" si="6">D37+D35+D26+D9</f>
        <v>80</v>
      </c>
      <c r="E38" s="553">
        <f t="shared" si="6"/>
        <v>76</v>
      </c>
      <c r="F38" s="553">
        <f t="shared" si="6"/>
        <v>90</v>
      </c>
      <c r="G38" s="553">
        <f t="shared" si="6"/>
        <v>42</v>
      </c>
      <c r="H38" s="553">
        <f t="shared" si="6"/>
        <v>46</v>
      </c>
      <c r="I38" s="553">
        <f t="shared" si="6"/>
        <v>38</v>
      </c>
      <c r="J38" s="553">
        <f t="shared" si="6"/>
        <v>11</v>
      </c>
      <c r="K38" s="554">
        <f>K9+K26+K35+K37</f>
        <v>383</v>
      </c>
      <c r="L38" s="63"/>
    </row>
    <row r="39" spans="1:12" s="35" customFormat="1" x14ac:dyDescent="0.25">
      <c r="A39" s="71"/>
      <c r="B39" s="564" t="s">
        <v>261</v>
      </c>
      <c r="C39" s="557"/>
      <c r="D39" s="557"/>
      <c r="E39" s="557"/>
      <c r="F39" s="557"/>
      <c r="G39" s="557"/>
      <c r="H39" s="557"/>
      <c r="I39" s="557"/>
      <c r="J39" s="557"/>
      <c r="K39" s="565">
        <v>0</v>
      </c>
      <c r="L39" s="71"/>
    </row>
    <row r="40" spans="1:12" s="35" customFormat="1" ht="12.75" x14ac:dyDescent="0.25">
      <c r="A40" s="71"/>
      <c r="B40" s="557" t="s">
        <v>260</v>
      </c>
      <c r="C40" s="248"/>
      <c r="D40" s="248"/>
      <c r="E40" s="248"/>
      <c r="F40" s="248"/>
      <c r="G40" s="248"/>
      <c r="H40" s="248"/>
      <c r="I40" s="248"/>
      <c r="J40" s="248"/>
      <c r="K40" s="830">
        <v>10</v>
      </c>
      <c r="L40" s="71"/>
    </row>
    <row r="41" spans="1:12" s="35" customFormat="1" ht="12.75" x14ac:dyDescent="0.25">
      <c r="A41" s="71"/>
      <c r="B41" s="676" t="s">
        <v>355</v>
      </c>
      <c r="C41" s="677"/>
      <c r="D41" s="559"/>
      <c r="E41" s="559"/>
      <c r="F41" s="559"/>
      <c r="G41" s="559"/>
      <c r="H41" s="559"/>
      <c r="I41" s="559"/>
      <c r="J41" s="559"/>
      <c r="K41" s="832">
        <f>K38+K39+K40</f>
        <v>393</v>
      </c>
      <c r="L41" s="71"/>
    </row>
    <row r="43" spans="1:12" x14ac:dyDescent="0.25">
      <c r="B43" s="825" t="s">
        <v>539</v>
      </c>
    </row>
    <row r="44" spans="1:12" x14ac:dyDescent="0.25">
      <c r="B44" s="825" t="s">
        <v>341</v>
      </c>
    </row>
    <row r="45" spans="1:12" x14ac:dyDescent="0.25">
      <c r="B45" s="825" t="s">
        <v>747</v>
      </c>
    </row>
    <row r="46" spans="1:12" x14ac:dyDescent="0.25">
      <c r="B46" s="825" t="s">
        <v>748</v>
      </c>
    </row>
    <row r="47" spans="1:12" x14ac:dyDescent="0.25">
      <c r="B47" s="825" t="s">
        <v>749</v>
      </c>
    </row>
    <row r="48" spans="1:12" x14ac:dyDescent="0.25">
      <c r="B48" s="825" t="s">
        <v>750</v>
      </c>
    </row>
    <row r="49" spans="2:2" x14ac:dyDescent="0.25">
      <c r="B49" s="825" t="s">
        <v>751</v>
      </c>
    </row>
  </sheetData>
  <mergeCells count="3">
    <mergeCell ref="B4:K4"/>
    <mergeCell ref="B3:K3"/>
    <mergeCell ref="D6:J6"/>
  </mergeCells>
  <phoneticPr fontId="1" type="noConversion"/>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1"/>
  <sheetViews>
    <sheetView zoomScaleNormal="100" workbookViewId="0">
      <selection activeCell="M34" sqref="M34"/>
    </sheetView>
  </sheetViews>
  <sheetFormatPr baseColWidth="10" defaultRowHeight="13.5" x14ac:dyDescent="0.25"/>
  <cols>
    <col min="1" max="1" width="2.7109375" style="63" customWidth="1"/>
    <col min="2" max="2" width="8.28515625" style="499" customWidth="1"/>
    <col min="3" max="3" width="40.140625" style="499" customWidth="1"/>
    <col min="4" max="4" width="4.42578125" style="499" bestFit="1" customWidth="1"/>
    <col min="5" max="5" width="4.85546875" style="499" customWidth="1"/>
    <col min="6" max="7" width="3.85546875" style="499" customWidth="1"/>
    <col min="8" max="8" width="4.42578125" style="499" customWidth="1"/>
    <col min="9" max="10" width="3.85546875" style="499" customWidth="1"/>
    <col min="11" max="11" width="5.42578125" style="63" customWidth="1"/>
  </cols>
  <sheetData>
    <row r="1" spans="2:11" ht="14.25" thickBot="1" x14ac:dyDescent="0.3"/>
    <row r="2" spans="2:11" ht="15" x14ac:dyDescent="0.25">
      <c r="B2" s="702" t="s">
        <v>428</v>
      </c>
      <c r="C2" s="707"/>
      <c r="D2" s="703"/>
      <c r="E2" s="703"/>
      <c r="F2" s="703"/>
      <c r="G2" s="703"/>
      <c r="H2" s="704"/>
      <c r="I2" s="705"/>
      <c r="J2" s="705"/>
      <c r="K2" s="706"/>
    </row>
    <row r="3" spans="2:11" ht="15" x14ac:dyDescent="0.25">
      <c r="B3" s="1060" t="s">
        <v>729</v>
      </c>
      <c r="C3" s="1061"/>
      <c r="D3" s="1061"/>
      <c r="E3" s="1061"/>
      <c r="F3" s="1061"/>
      <c r="G3" s="1061"/>
      <c r="H3" s="1061"/>
      <c r="I3" s="1061"/>
      <c r="J3" s="1061"/>
      <c r="K3" s="1065"/>
    </row>
    <row r="4" spans="2:11" ht="15.75" thickBot="1" x14ac:dyDescent="0.3">
      <c r="B4" s="1042" t="s">
        <v>733</v>
      </c>
      <c r="C4" s="1043"/>
      <c r="D4" s="1043"/>
      <c r="E4" s="1043"/>
      <c r="F4" s="1043"/>
      <c r="G4" s="1043"/>
      <c r="H4" s="1043"/>
      <c r="I4" s="1043"/>
      <c r="J4" s="1043"/>
      <c r="K4" s="1044"/>
    </row>
    <row r="6" spans="2:11" x14ac:dyDescent="0.25">
      <c r="D6" s="1004" t="s">
        <v>156</v>
      </c>
      <c r="E6" s="1004"/>
      <c r="F6" s="1004"/>
      <c r="G6" s="1004"/>
      <c r="H6" s="1004"/>
      <c r="I6" s="1004"/>
      <c r="J6" s="1004"/>
    </row>
    <row r="7" spans="2:11" x14ac:dyDescent="0.25">
      <c r="B7" s="549"/>
      <c r="C7" s="549" t="s">
        <v>679</v>
      </c>
      <c r="D7" s="549">
        <v>1</v>
      </c>
      <c r="E7" s="549">
        <v>2</v>
      </c>
      <c r="F7" s="549">
        <v>3</v>
      </c>
      <c r="G7" s="549">
        <v>4</v>
      </c>
      <c r="H7" s="549">
        <v>5</v>
      </c>
      <c r="I7" s="549">
        <v>6</v>
      </c>
      <c r="J7" s="549">
        <v>7</v>
      </c>
      <c r="K7" s="551" t="s">
        <v>12</v>
      </c>
    </row>
    <row r="8" spans="2:11" x14ac:dyDescent="0.25">
      <c r="B8" s="540" t="s">
        <v>134</v>
      </c>
      <c r="C8" s="540"/>
      <c r="D8" s="540">
        <v>101</v>
      </c>
      <c r="E8" s="540">
        <v>83</v>
      </c>
      <c r="F8" s="540">
        <v>58</v>
      </c>
      <c r="G8" s="540">
        <v>44</v>
      </c>
      <c r="H8" s="540">
        <v>25</v>
      </c>
      <c r="I8" s="540">
        <v>29</v>
      </c>
      <c r="J8" s="540"/>
      <c r="K8" s="551">
        <f>SUM(D8:J8)</f>
        <v>340</v>
      </c>
    </row>
    <row r="9" spans="2:11" x14ac:dyDescent="0.25">
      <c r="B9" s="541" t="s">
        <v>135</v>
      </c>
      <c r="C9" s="541"/>
      <c r="D9" s="541">
        <f t="shared" ref="D9:I9" si="0">SUM(D8)</f>
        <v>101</v>
      </c>
      <c r="E9" s="541">
        <f t="shared" si="0"/>
        <v>83</v>
      </c>
      <c r="F9" s="541">
        <f t="shared" si="0"/>
        <v>58</v>
      </c>
      <c r="G9" s="541">
        <f t="shared" si="0"/>
        <v>44</v>
      </c>
      <c r="H9" s="541">
        <f t="shared" si="0"/>
        <v>25</v>
      </c>
      <c r="I9" s="541">
        <f t="shared" si="0"/>
        <v>29</v>
      </c>
      <c r="J9" s="541">
        <v>0</v>
      </c>
      <c r="K9" s="555">
        <f>SUM(D9:J9)</f>
        <v>340</v>
      </c>
    </row>
    <row r="10" spans="2:11" x14ac:dyDescent="0.25">
      <c r="B10" s="540" t="s">
        <v>137</v>
      </c>
      <c r="C10" s="540" t="s">
        <v>138</v>
      </c>
      <c r="D10" s="546">
        <v>11</v>
      </c>
      <c r="E10" s="546">
        <v>18</v>
      </c>
      <c r="F10" s="546"/>
      <c r="G10" s="546"/>
      <c r="H10" s="546"/>
      <c r="I10" s="546"/>
      <c r="J10" s="546"/>
      <c r="K10" s="551">
        <f t="shared" ref="K10:K19" si="1">SUM(D10:J10)</f>
        <v>29</v>
      </c>
    </row>
    <row r="11" spans="2:11" x14ac:dyDescent="0.25">
      <c r="B11" s="540"/>
      <c r="C11" s="540" t="s">
        <v>636</v>
      </c>
      <c r="D11" s="546"/>
      <c r="E11" s="546"/>
      <c r="F11" s="546">
        <v>2</v>
      </c>
      <c r="G11" s="546">
        <v>9</v>
      </c>
      <c r="H11" s="546"/>
      <c r="I11" s="546"/>
      <c r="J11" s="546"/>
      <c r="K11" s="551">
        <f t="shared" si="1"/>
        <v>11</v>
      </c>
    </row>
    <row r="12" spans="2:11" x14ac:dyDescent="0.25">
      <c r="B12" s="540"/>
      <c r="C12" s="540" t="s">
        <v>637</v>
      </c>
      <c r="D12" s="546"/>
      <c r="E12" s="546"/>
      <c r="F12" s="546"/>
      <c r="G12" s="546"/>
      <c r="H12" s="546"/>
      <c r="I12" s="546"/>
      <c r="J12" s="546"/>
      <c r="K12" s="551">
        <f t="shared" si="1"/>
        <v>0</v>
      </c>
    </row>
    <row r="13" spans="2:11" x14ac:dyDescent="0.25">
      <c r="B13" s="540"/>
      <c r="C13" s="540" t="s">
        <v>638</v>
      </c>
      <c r="D13" s="546"/>
      <c r="E13" s="546"/>
      <c r="F13" s="546"/>
      <c r="G13" s="546"/>
      <c r="H13" s="546">
        <v>12</v>
      </c>
      <c r="I13" s="546">
        <v>3</v>
      </c>
      <c r="J13" s="546"/>
      <c r="K13" s="551">
        <f t="shared" si="1"/>
        <v>15</v>
      </c>
    </row>
    <row r="14" spans="2:11" x14ac:dyDescent="0.25">
      <c r="B14" s="540"/>
      <c r="C14" s="540" t="s">
        <v>639</v>
      </c>
      <c r="D14" s="546"/>
      <c r="E14" s="546"/>
      <c r="F14" s="546"/>
      <c r="G14" s="546"/>
      <c r="H14" s="546"/>
      <c r="I14" s="546"/>
      <c r="J14" s="546"/>
      <c r="K14" s="551">
        <f t="shared" si="1"/>
        <v>0</v>
      </c>
    </row>
    <row r="15" spans="2:11" x14ac:dyDescent="0.25">
      <c r="B15" s="540"/>
      <c r="C15" s="540" t="s">
        <v>717</v>
      </c>
      <c r="D15" s="546"/>
      <c r="E15" s="546"/>
      <c r="F15" s="546">
        <v>7</v>
      </c>
      <c r="G15" s="546">
        <v>2</v>
      </c>
      <c r="H15" s="546">
        <v>2</v>
      </c>
      <c r="I15" s="546">
        <v>2</v>
      </c>
      <c r="J15" s="546"/>
      <c r="K15" s="551">
        <f t="shared" si="1"/>
        <v>13</v>
      </c>
    </row>
    <row r="16" spans="2:11" x14ac:dyDescent="0.25">
      <c r="B16" s="540"/>
      <c r="C16" s="540" t="s">
        <v>718</v>
      </c>
      <c r="D16" s="546"/>
      <c r="E16" s="546"/>
      <c r="F16" s="546"/>
      <c r="G16" s="546"/>
      <c r="H16" s="546">
        <v>7</v>
      </c>
      <c r="I16" s="546">
        <v>3</v>
      </c>
      <c r="J16" s="546"/>
      <c r="K16" s="551">
        <f t="shared" si="1"/>
        <v>10</v>
      </c>
    </row>
    <row r="17" spans="1:12" x14ac:dyDescent="0.25">
      <c r="B17" s="540"/>
      <c r="C17" s="540" t="s">
        <v>640</v>
      </c>
      <c r="D17" s="546"/>
      <c r="E17" s="546"/>
      <c r="F17" s="546">
        <v>9</v>
      </c>
      <c r="G17" s="546">
        <v>3</v>
      </c>
      <c r="H17" s="546"/>
      <c r="I17" s="546"/>
      <c r="J17" s="546"/>
      <c r="K17" s="551">
        <f t="shared" si="1"/>
        <v>12</v>
      </c>
    </row>
    <row r="18" spans="1:12" x14ac:dyDescent="0.25">
      <c r="B18" s="540"/>
      <c r="C18" s="540" t="s">
        <v>641</v>
      </c>
      <c r="D18" s="546"/>
      <c r="E18" s="546"/>
      <c r="F18" s="546"/>
      <c r="G18" s="546"/>
      <c r="H18" s="546"/>
      <c r="I18" s="546"/>
      <c r="J18" s="546">
        <v>3</v>
      </c>
      <c r="K18" s="551">
        <f t="shared" si="1"/>
        <v>3</v>
      </c>
    </row>
    <row r="19" spans="1:12" x14ac:dyDescent="0.25">
      <c r="B19" s="540"/>
      <c r="C19" s="540" t="s">
        <v>642</v>
      </c>
      <c r="D19" s="546"/>
      <c r="E19" s="546"/>
      <c r="F19" s="546"/>
      <c r="G19" s="546"/>
      <c r="H19" s="546"/>
      <c r="I19" s="546"/>
      <c r="J19" s="546">
        <v>2</v>
      </c>
      <c r="K19" s="551">
        <f t="shared" si="1"/>
        <v>2</v>
      </c>
    </row>
    <row r="20" spans="1:12" x14ac:dyDescent="0.25">
      <c r="B20" s="540"/>
      <c r="C20" s="540" t="s">
        <v>753</v>
      </c>
      <c r="D20" s="546"/>
      <c r="E20" s="546"/>
      <c r="F20" s="546"/>
      <c r="G20" s="546"/>
      <c r="H20" s="546"/>
      <c r="I20" s="546"/>
      <c r="J20" s="546"/>
      <c r="K20" s="551"/>
    </row>
    <row r="21" spans="1:12" x14ac:dyDescent="0.25">
      <c r="B21" s="541" t="s">
        <v>139</v>
      </c>
      <c r="C21" s="541"/>
      <c r="D21" s="541">
        <f>SUM(D10:D19)</f>
        <v>11</v>
      </c>
      <c r="E21" s="541">
        <f t="shared" ref="E21:K21" si="2">SUM(E10:E19)</f>
        <v>18</v>
      </c>
      <c r="F21" s="541">
        <f t="shared" si="2"/>
        <v>18</v>
      </c>
      <c r="G21" s="541">
        <f t="shared" si="2"/>
        <v>14</v>
      </c>
      <c r="H21" s="541">
        <f t="shared" si="2"/>
        <v>21</v>
      </c>
      <c r="I21" s="541">
        <f t="shared" si="2"/>
        <v>8</v>
      </c>
      <c r="J21" s="541">
        <f t="shared" si="2"/>
        <v>5</v>
      </c>
      <c r="K21" s="555">
        <f t="shared" si="2"/>
        <v>95</v>
      </c>
    </row>
    <row r="22" spans="1:12" x14ac:dyDescent="0.25">
      <c r="B22" s="540"/>
      <c r="C22" s="540" t="s">
        <v>643</v>
      </c>
      <c r="D22" s="546"/>
      <c r="E22" s="546"/>
      <c r="F22" s="546"/>
      <c r="G22" s="546"/>
      <c r="H22" s="546"/>
      <c r="I22" s="546"/>
      <c r="J22" s="546"/>
      <c r="K22" s="551">
        <f>SUM(D22:I22)</f>
        <v>0</v>
      </c>
    </row>
    <row r="23" spans="1:12" x14ac:dyDescent="0.25">
      <c r="B23" s="540"/>
      <c r="C23" s="540" t="s">
        <v>719</v>
      </c>
      <c r="D23" s="546"/>
      <c r="E23" s="544"/>
      <c r="F23" s="546"/>
      <c r="G23" s="546">
        <v>4</v>
      </c>
      <c r="H23" s="546"/>
      <c r="I23" s="546"/>
      <c r="J23" s="546"/>
      <c r="K23" s="551">
        <f>SUM(D23:I23)</f>
        <v>4</v>
      </c>
    </row>
    <row r="24" spans="1:12" x14ac:dyDescent="0.25">
      <c r="B24" s="540"/>
      <c r="C24" s="540" t="s">
        <v>644</v>
      </c>
      <c r="D24" s="546"/>
      <c r="E24" s="544"/>
      <c r="F24" s="546"/>
      <c r="G24" s="546"/>
      <c r="H24" s="546">
        <v>3</v>
      </c>
      <c r="I24" s="546">
        <v>10</v>
      </c>
      <c r="J24" s="546"/>
      <c r="K24" s="551">
        <f>SUM(D24:I24)</f>
        <v>13</v>
      </c>
    </row>
    <row r="25" spans="1:12" x14ac:dyDescent="0.25">
      <c r="B25" s="540"/>
      <c r="C25" s="540" t="s">
        <v>716</v>
      </c>
      <c r="D25" s="546"/>
      <c r="E25" s="546"/>
      <c r="F25" s="546">
        <v>15</v>
      </c>
      <c r="G25" s="546">
        <v>25</v>
      </c>
      <c r="H25" s="546">
        <v>23</v>
      </c>
      <c r="I25" s="546">
        <v>32</v>
      </c>
      <c r="J25" s="546"/>
      <c r="K25" s="551">
        <f>SUM(D25:I25)</f>
        <v>95</v>
      </c>
    </row>
    <row r="26" spans="1:12" x14ac:dyDescent="0.25">
      <c r="B26" s="541" t="s">
        <v>136</v>
      </c>
      <c r="C26" s="541"/>
      <c r="D26" s="541">
        <f t="shared" ref="D26:J26" si="3">SUM(D22:D25)</f>
        <v>0</v>
      </c>
      <c r="E26" s="541">
        <f t="shared" si="3"/>
        <v>0</v>
      </c>
      <c r="F26" s="541">
        <f t="shared" si="3"/>
        <v>15</v>
      </c>
      <c r="G26" s="541">
        <f t="shared" si="3"/>
        <v>29</v>
      </c>
      <c r="H26" s="541">
        <f t="shared" si="3"/>
        <v>26</v>
      </c>
      <c r="I26" s="541">
        <f t="shared" si="3"/>
        <v>42</v>
      </c>
      <c r="J26" s="541">
        <f t="shared" si="3"/>
        <v>0</v>
      </c>
      <c r="K26" s="555">
        <f>D26+E26+F26+G26+H26+I26+J26</f>
        <v>112</v>
      </c>
    </row>
    <row r="27" spans="1:12" s="54" customFormat="1" x14ac:dyDescent="0.25">
      <c r="A27" s="63"/>
      <c r="B27" s="553" t="s">
        <v>5</v>
      </c>
      <c r="C27" s="553"/>
      <c r="D27" s="553">
        <f t="shared" ref="D27:J27" si="4">D26+D21+D9</f>
        <v>112</v>
      </c>
      <c r="E27" s="553">
        <f t="shared" si="4"/>
        <v>101</v>
      </c>
      <c r="F27" s="553">
        <f t="shared" si="4"/>
        <v>91</v>
      </c>
      <c r="G27" s="553">
        <f t="shared" si="4"/>
        <v>87</v>
      </c>
      <c r="H27" s="553">
        <f t="shared" si="4"/>
        <v>72</v>
      </c>
      <c r="I27" s="553">
        <f t="shared" si="4"/>
        <v>79</v>
      </c>
      <c r="J27" s="553">
        <f t="shared" si="4"/>
        <v>5</v>
      </c>
      <c r="K27" s="554">
        <f>K9+K21+K26</f>
        <v>547</v>
      </c>
      <c r="L27" s="566"/>
    </row>
    <row r="28" spans="1:12" x14ac:dyDescent="0.25">
      <c r="B28" s="247" t="s">
        <v>261</v>
      </c>
      <c r="C28" s="535" t="s">
        <v>491</v>
      </c>
      <c r="D28" s="649"/>
      <c r="E28" s="649"/>
      <c r="F28" s="649"/>
      <c r="G28" s="649"/>
      <c r="H28" s="649"/>
      <c r="I28" s="649"/>
      <c r="J28" s="649"/>
      <c r="K28" s="653">
        <v>0</v>
      </c>
    </row>
    <row r="29" spans="1:12" x14ac:dyDescent="0.25">
      <c r="B29" s="247" t="s">
        <v>261</v>
      </c>
      <c r="C29" s="535" t="s">
        <v>493</v>
      </c>
      <c r="D29" s="649"/>
      <c r="E29" s="649"/>
      <c r="F29" s="649"/>
      <c r="G29" s="649"/>
      <c r="H29" s="649"/>
      <c r="I29" s="649"/>
      <c r="J29" s="649"/>
      <c r="K29" s="653">
        <v>0</v>
      </c>
    </row>
    <row r="30" spans="1:12" x14ac:dyDescent="0.25">
      <c r="B30" s="247" t="s">
        <v>261</v>
      </c>
      <c r="C30" s="535" t="s">
        <v>714</v>
      </c>
      <c r="D30" s="1051"/>
      <c r="E30" s="1051"/>
      <c r="F30" s="1051"/>
      <c r="G30" s="1051"/>
      <c r="H30" s="1051"/>
      <c r="I30" s="1051"/>
      <c r="J30" s="1051"/>
      <c r="K30" s="1051"/>
    </row>
    <row r="31" spans="1:12" x14ac:dyDescent="0.25">
      <c r="B31" s="247" t="s">
        <v>261</v>
      </c>
      <c r="C31" s="535" t="s">
        <v>715</v>
      </c>
      <c r="D31" s="725"/>
      <c r="E31" s="725"/>
      <c r="F31" s="725"/>
      <c r="G31" s="725"/>
      <c r="H31" s="725"/>
      <c r="I31" s="725"/>
      <c r="J31" s="725"/>
      <c r="K31" s="721">
        <v>0</v>
      </c>
    </row>
    <row r="32" spans="1:12" x14ac:dyDescent="0.25">
      <c r="B32" s="248" t="s">
        <v>342</v>
      </c>
      <c r="C32" s="557"/>
      <c r="D32" s="557"/>
      <c r="E32" s="557"/>
      <c r="F32" s="557"/>
      <c r="G32" s="557"/>
      <c r="H32" s="557"/>
      <c r="I32" s="557"/>
      <c r="J32" s="557"/>
      <c r="K32" s="565"/>
    </row>
    <row r="33" spans="2:11" x14ac:dyDescent="0.25">
      <c r="B33" s="676" t="s">
        <v>355</v>
      </c>
      <c r="C33" s="677"/>
      <c r="D33" s="559"/>
      <c r="E33" s="559"/>
      <c r="F33" s="559"/>
      <c r="G33" s="559"/>
      <c r="H33" s="559"/>
      <c r="I33" s="559"/>
      <c r="J33" s="559"/>
      <c r="K33" s="474">
        <f>K27+K28+K29+K31+K32</f>
        <v>547</v>
      </c>
    </row>
    <row r="35" spans="2:11" x14ac:dyDescent="0.25">
      <c r="B35" s="825" t="s">
        <v>539</v>
      </c>
    </row>
    <row r="36" spans="2:11" x14ac:dyDescent="0.25">
      <c r="B36" s="825" t="s">
        <v>341</v>
      </c>
    </row>
    <row r="37" spans="2:11" x14ac:dyDescent="0.25">
      <c r="B37" s="825" t="s">
        <v>747</v>
      </c>
    </row>
    <row r="38" spans="2:11" x14ac:dyDescent="0.25">
      <c r="B38" s="825" t="s">
        <v>748</v>
      </c>
    </row>
    <row r="39" spans="2:11" x14ac:dyDescent="0.25">
      <c r="B39" s="825" t="s">
        <v>749</v>
      </c>
    </row>
    <row r="40" spans="2:11" x14ac:dyDescent="0.25">
      <c r="B40" s="825" t="s">
        <v>750</v>
      </c>
    </row>
    <row r="41" spans="2:11" x14ac:dyDescent="0.25">
      <c r="B41" s="825" t="s">
        <v>751</v>
      </c>
    </row>
  </sheetData>
  <mergeCells count="4">
    <mergeCell ref="B4:K4"/>
    <mergeCell ref="B3:K3"/>
    <mergeCell ref="D6:J6"/>
    <mergeCell ref="D30:K30"/>
  </mergeCells>
  <phoneticPr fontId="1"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44"/>
  <sheetViews>
    <sheetView topLeftCell="A19" zoomScaleNormal="100" workbookViewId="0">
      <selection activeCell="F35" sqref="F35"/>
    </sheetView>
  </sheetViews>
  <sheetFormatPr baseColWidth="10" defaultRowHeight="13.5" x14ac:dyDescent="0.25"/>
  <cols>
    <col min="1" max="1" width="6.7109375" style="71" bestFit="1" customWidth="1"/>
    <col min="2" max="4" width="8.42578125" style="63" customWidth="1"/>
    <col min="5" max="5" width="9.5703125" style="63" customWidth="1"/>
    <col min="6" max="6" width="8.42578125" style="63" customWidth="1"/>
    <col min="7" max="8" width="7.28515625" style="63" customWidth="1"/>
    <col min="9" max="9" width="9.28515625" style="63" customWidth="1"/>
    <col min="10" max="10" width="9.28515625" style="63" bestFit="1" customWidth="1"/>
    <col min="11" max="11" width="7.5703125" style="63" customWidth="1"/>
  </cols>
  <sheetData>
    <row r="1" spans="1:12" ht="14.25" thickBot="1" x14ac:dyDescent="0.3"/>
    <row r="2" spans="1:12" ht="15" x14ac:dyDescent="0.25">
      <c r="A2" s="420"/>
      <c r="B2" s="1079" t="s">
        <v>703</v>
      </c>
      <c r="C2" s="1080"/>
      <c r="D2" s="1080"/>
      <c r="E2" s="1080"/>
      <c r="F2" s="1080"/>
      <c r="G2" s="1080"/>
      <c r="H2" s="1080"/>
      <c r="I2" s="1080"/>
      <c r="J2" s="1080"/>
      <c r="K2" s="1081"/>
    </row>
    <row r="3" spans="1:12" ht="15" x14ac:dyDescent="0.25">
      <c r="A3" s="420"/>
      <c r="B3" s="1082" t="s">
        <v>729</v>
      </c>
      <c r="C3" s="1083"/>
      <c r="D3" s="1083"/>
      <c r="E3" s="1083"/>
      <c r="F3" s="1083"/>
      <c r="G3" s="1083"/>
      <c r="H3" s="1083"/>
      <c r="I3" s="1083"/>
      <c r="J3" s="1083"/>
      <c r="K3" s="1084"/>
    </row>
    <row r="4" spans="1:12" ht="15.75" thickBot="1" x14ac:dyDescent="0.3">
      <c r="A4" s="420"/>
      <c r="B4" s="1085" t="s">
        <v>733</v>
      </c>
      <c r="C4" s="1086"/>
      <c r="D4" s="1086"/>
      <c r="E4" s="1086"/>
      <c r="F4" s="1086"/>
      <c r="G4" s="1086"/>
      <c r="H4" s="1086"/>
      <c r="I4" s="1086"/>
      <c r="J4" s="1086"/>
      <c r="K4" s="1087"/>
    </row>
    <row r="5" spans="1:12" ht="12.75" x14ac:dyDescent="0.2">
      <c r="B5" s="256"/>
      <c r="C5" s="256"/>
      <c r="D5" s="256"/>
      <c r="E5" s="255"/>
      <c r="F5" s="256"/>
      <c r="G5" s="256"/>
      <c r="H5" s="256"/>
      <c r="I5" s="255"/>
      <c r="J5" s="255"/>
      <c r="K5" s="255"/>
    </row>
    <row r="6" spans="1:12" x14ac:dyDescent="0.25">
      <c r="B6" s="1069" t="s">
        <v>554</v>
      </c>
      <c r="C6" s="1069"/>
      <c r="D6" s="1069"/>
      <c r="E6" s="1069"/>
    </row>
    <row r="7" spans="1:12" x14ac:dyDescent="0.25">
      <c r="B7" s="599" t="s">
        <v>565</v>
      </c>
      <c r="C7" s="599" t="s">
        <v>566</v>
      </c>
      <c r="D7" s="599" t="s">
        <v>567</v>
      </c>
      <c r="E7" s="423" t="s">
        <v>571</v>
      </c>
      <c r="L7" s="417"/>
    </row>
    <row r="8" spans="1:12" x14ac:dyDescent="0.25">
      <c r="B8" s="600">
        <v>20</v>
      </c>
      <c r="C8" s="600">
        <v>11</v>
      </c>
      <c r="D8" s="600">
        <v>12</v>
      </c>
      <c r="E8" s="424">
        <f>B8+C8+D8</f>
        <v>43</v>
      </c>
      <c r="L8" s="418"/>
    </row>
    <row r="9" spans="1:12" x14ac:dyDescent="0.25">
      <c r="B9" s="425"/>
      <c r="C9" s="425"/>
      <c r="D9" s="425"/>
      <c r="E9" s="425"/>
      <c r="F9" s="425"/>
      <c r="G9" s="425"/>
      <c r="H9" s="425"/>
      <c r="I9" s="425"/>
      <c r="J9" s="257"/>
      <c r="K9" s="257"/>
    </row>
    <row r="10" spans="1:12" x14ac:dyDescent="0.25">
      <c r="B10" s="1069" t="s">
        <v>555</v>
      </c>
      <c r="C10" s="1069"/>
      <c r="D10" s="1069"/>
      <c r="E10" s="1069"/>
      <c r="F10" s="425"/>
      <c r="G10" s="425"/>
      <c r="H10" s="425"/>
      <c r="I10" s="425"/>
      <c r="J10" s="257"/>
      <c r="K10" s="257"/>
    </row>
    <row r="11" spans="1:12" x14ac:dyDescent="0.25">
      <c r="B11" s="599" t="s">
        <v>569</v>
      </c>
      <c r="C11" s="599" t="s">
        <v>568</v>
      </c>
      <c r="D11" s="599" t="s">
        <v>570</v>
      </c>
      <c r="E11" s="423" t="s">
        <v>572</v>
      </c>
      <c r="F11" s="425"/>
      <c r="G11" s="425"/>
      <c r="H11" s="425"/>
      <c r="I11" s="425"/>
      <c r="J11" s="257"/>
      <c r="K11" s="257"/>
    </row>
    <row r="12" spans="1:12" x14ac:dyDescent="0.25">
      <c r="B12" s="600">
        <v>27</v>
      </c>
      <c r="C12" s="600">
        <v>29</v>
      </c>
      <c r="D12" s="600">
        <v>30</v>
      </c>
      <c r="E12" s="424">
        <f>B12+C12+D12</f>
        <v>86</v>
      </c>
      <c r="F12" s="425"/>
      <c r="G12" s="425"/>
      <c r="H12" s="425"/>
      <c r="I12" s="425"/>
      <c r="J12" s="257"/>
      <c r="K12" s="257"/>
    </row>
    <row r="13" spans="1:12" x14ac:dyDescent="0.25">
      <c r="B13" s="425"/>
      <c r="C13" s="425"/>
      <c r="D13" s="425"/>
      <c r="E13" s="425"/>
      <c r="F13" s="425"/>
      <c r="G13" s="425"/>
      <c r="H13" s="425"/>
      <c r="I13" s="425"/>
      <c r="J13" s="257"/>
      <c r="K13" s="257"/>
    </row>
    <row r="14" spans="1:12" x14ac:dyDescent="0.25">
      <c r="B14" s="1069" t="s">
        <v>553</v>
      </c>
      <c r="C14" s="1069"/>
      <c r="D14" s="1069"/>
      <c r="E14" s="1069"/>
      <c r="F14" s="1069"/>
      <c r="G14" s="425"/>
      <c r="H14" s="425"/>
      <c r="I14" s="425"/>
      <c r="J14" s="257"/>
      <c r="K14" s="257"/>
    </row>
    <row r="15" spans="1:12" ht="27" x14ac:dyDescent="0.25">
      <c r="B15" s="601" t="s">
        <v>458</v>
      </c>
      <c r="C15" s="601" t="s">
        <v>477</v>
      </c>
      <c r="D15" s="601" t="s">
        <v>494</v>
      </c>
      <c r="E15" s="601" t="s">
        <v>557</v>
      </c>
      <c r="F15" s="423" t="s">
        <v>478</v>
      </c>
      <c r="G15" s="425"/>
      <c r="H15" s="425"/>
      <c r="I15" s="425"/>
      <c r="J15" s="257"/>
      <c r="K15" s="257"/>
    </row>
    <row r="16" spans="1:12" x14ac:dyDescent="0.25">
      <c r="B16" s="602">
        <v>17</v>
      </c>
      <c r="C16" s="602">
        <v>14</v>
      </c>
      <c r="D16" s="602">
        <v>9</v>
      </c>
      <c r="E16" s="602">
        <v>8</v>
      </c>
      <c r="F16" s="424">
        <f>B16+C16+D16+E16</f>
        <v>48</v>
      </c>
      <c r="G16" s="425"/>
      <c r="H16" s="425"/>
      <c r="I16" s="425"/>
      <c r="J16" s="257"/>
      <c r="K16" s="257"/>
    </row>
    <row r="17" spans="1:12" x14ac:dyDescent="0.25">
      <c r="B17" s="425"/>
      <c r="C17" s="425"/>
      <c r="D17" s="425"/>
      <c r="E17" s="425"/>
      <c r="F17" s="425"/>
      <c r="G17" s="425"/>
      <c r="H17" s="425"/>
      <c r="I17" s="425"/>
      <c r="J17" s="257"/>
      <c r="K17" s="257"/>
    </row>
    <row r="18" spans="1:12" x14ac:dyDescent="0.25">
      <c r="B18" s="1069" t="s">
        <v>310</v>
      </c>
      <c r="C18" s="1069"/>
      <c r="D18" s="1069"/>
      <c r="E18" s="1069"/>
      <c r="F18" s="425"/>
      <c r="G18" s="425"/>
      <c r="H18" s="425"/>
      <c r="I18" s="425"/>
      <c r="J18" s="257"/>
      <c r="K18" s="257"/>
    </row>
    <row r="19" spans="1:12" ht="27" x14ac:dyDescent="0.25">
      <c r="B19" s="599" t="s">
        <v>562</v>
      </c>
      <c r="C19" s="599" t="s">
        <v>563</v>
      </c>
      <c r="D19" s="599" t="s">
        <v>564</v>
      </c>
      <c r="E19" s="423" t="s">
        <v>573</v>
      </c>
      <c r="F19" s="425"/>
      <c r="G19" s="425"/>
      <c r="H19" s="425"/>
      <c r="I19" s="425"/>
      <c r="J19" s="257"/>
      <c r="K19" s="257"/>
    </row>
    <row r="20" spans="1:12" x14ac:dyDescent="0.25">
      <c r="B20" s="600">
        <v>8</v>
      </c>
      <c r="C20" s="600">
        <v>9</v>
      </c>
      <c r="D20" s="600">
        <v>9</v>
      </c>
      <c r="E20" s="424">
        <f>B20+C20+D20</f>
        <v>26</v>
      </c>
      <c r="F20" s="425"/>
      <c r="G20" s="425"/>
      <c r="H20" s="425"/>
      <c r="I20" s="425"/>
      <c r="J20" s="257"/>
      <c r="K20" s="257"/>
    </row>
    <row r="21" spans="1:12" x14ac:dyDescent="0.25">
      <c r="B21" s="425"/>
      <c r="C21" s="425"/>
      <c r="D21" s="425"/>
      <c r="E21" s="425"/>
      <c r="F21" s="425"/>
      <c r="G21" s="425"/>
      <c r="H21" s="425"/>
      <c r="I21" s="425"/>
      <c r="J21" s="257"/>
      <c r="K21" s="257"/>
    </row>
    <row r="22" spans="1:12" x14ac:dyDescent="0.25">
      <c r="B22" s="1069" t="s">
        <v>757</v>
      </c>
      <c r="C22" s="1069"/>
      <c r="D22" s="1069"/>
      <c r="E22" s="1069"/>
      <c r="F22" s="1069"/>
      <c r="G22" s="426" t="s">
        <v>758</v>
      </c>
      <c r="H22" s="257"/>
      <c r="I22" s="257"/>
      <c r="J22"/>
      <c r="K22"/>
    </row>
    <row r="23" spans="1:12" x14ac:dyDescent="0.25">
      <c r="B23" s="1070"/>
      <c r="C23" s="1070"/>
      <c r="D23" s="1070"/>
      <c r="E23" s="1070"/>
      <c r="F23" s="1070"/>
      <c r="G23" s="419">
        <v>4</v>
      </c>
      <c r="H23" s="257"/>
      <c r="I23" s="257"/>
      <c r="J23"/>
      <c r="K23"/>
    </row>
    <row r="24" spans="1:12" x14ac:dyDescent="0.25">
      <c r="B24" s="425"/>
      <c r="C24" s="425"/>
      <c r="D24" s="425"/>
      <c r="E24" s="425"/>
      <c r="F24" s="425"/>
      <c r="G24" s="425"/>
      <c r="H24" s="425"/>
      <c r="I24" s="425"/>
      <c r="J24" s="257"/>
      <c r="K24" s="257"/>
    </row>
    <row r="25" spans="1:12" x14ac:dyDescent="0.25">
      <c r="B25" s="1069" t="s">
        <v>759</v>
      </c>
      <c r="C25" s="1069"/>
      <c r="D25" s="1069"/>
      <c r="E25" s="1069"/>
      <c r="F25" s="1069"/>
      <c r="G25" s="426" t="s">
        <v>760</v>
      </c>
      <c r="H25" s="425"/>
      <c r="I25" s="425"/>
      <c r="J25" s="257"/>
      <c r="K25" s="257"/>
    </row>
    <row r="26" spans="1:12" x14ac:dyDescent="0.25">
      <c r="B26" s="1070"/>
      <c r="C26" s="1070"/>
      <c r="D26" s="1070"/>
      <c r="E26" s="1070"/>
      <c r="F26" s="1070"/>
      <c r="G26" s="419">
        <v>6</v>
      </c>
      <c r="H26" s="425"/>
      <c r="I26" s="425"/>
      <c r="J26" s="257"/>
      <c r="K26" s="257"/>
    </row>
    <row r="27" spans="1:12" x14ac:dyDescent="0.25">
      <c r="B27" s="425"/>
      <c r="C27" s="425"/>
      <c r="D27" s="425"/>
      <c r="E27" s="425"/>
      <c r="F27" s="425"/>
      <c r="G27" s="425"/>
      <c r="H27" s="425"/>
      <c r="I27" s="425"/>
      <c r="J27" s="257"/>
      <c r="K27" s="257"/>
    </row>
    <row r="28" spans="1:12" s="47" customFormat="1" x14ac:dyDescent="0.25">
      <c r="A28" s="78"/>
      <c r="B28" s="1067" t="s">
        <v>551</v>
      </c>
      <c r="C28" s="1068"/>
      <c r="D28" s="1068"/>
      <c r="E28" s="1068"/>
      <c r="F28" s="1068"/>
      <c r="G28" s="422" t="s">
        <v>552</v>
      </c>
      <c r="H28" s="422" t="s">
        <v>556</v>
      </c>
      <c r="I28" s="422" t="s">
        <v>726</v>
      </c>
      <c r="J28" s="422" t="s">
        <v>558</v>
      </c>
      <c r="K28" s="255"/>
    </row>
    <row r="29" spans="1:12" x14ac:dyDescent="0.25">
      <c r="A29" s="78"/>
      <c r="B29" s="1074"/>
      <c r="C29" s="1075"/>
      <c r="D29" s="1075"/>
      <c r="E29" s="1075"/>
      <c r="F29" s="1075"/>
      <c r="G29" s="605">
        <v>17</v>
      </c>
      <c r="H29" s="605">
        <v>9</v>
      </c>
      <c r="I29" s="605">
        <v>15</v>
      </c>
      <c r="J29" s="419">
        <f>G29+H29+I29</f>
        <v>41</v>
      </c>
      <c r="K29" s="255"/>
      <c r="L29" s="63"/>
    </row>
    <row r="30" spans="1:12" x14ac:dyDescent="0.25">
      <c r="A30" s="78"/>
      <c r="B30" s="427"/>
      <c r="C30" s="427"/>
      <c r="D30" s="428"/>
      <c r="E30" s="429"/>
      <c r="F30" s="428"/>
      <c r="G30" s="428"/>
      <c r="H30" s="428"/>
      <c r="I30" s="429"/>
      <c r="J30" s="258"/>
      <c r="K30" s="258"/>
    </row>
    <row r="31" spans="1:12" x14ac:dyDescent="0.25">
      <c r="A31" s="78"/>
      <c r="B31" s="1069" t="s">
        <v>311</v>
      </c>
      <c r="C31" s="1069"/>
      <c r="D31" s="1069"/>
      <c r="E31" s="1069"/>
      <c r="F31" s="419">
        <v>20</v>
      </c>
    </row>
    <row r="33" spans="1:11" s="662" customFormat="1" ht="15" x14ac:dyDescent="0.25">
      <c r="A33" s="660"/>
      <c r="B33" s="1076" t="s">
        <v>337</v>
      </c>
      <c r="C33" s="1076"/>
      <c r="D33" s="1076"/>
      <c r="E33" s="1076"/>
      <c r="F33" s="661">
        <f>E8+E12+F16+E20+G23+G26+J29+F31</f>
        <v>274</v>
      </c>
      <c r="G33" s="660"/>
      <c r="H33" s="660"/>
      <c r="I33" s="660"/>
      <c r="J33" s="660"/>
      <c r="K33" s="660"/>
    </row>
    <row r="34" spans="1:11" x14ac:dyDescent="0.25">
      <c r="B34" s="1077" t="s">
        <v>343</v>
      </c>
      <c r="C34" s="1077"/>
      <c r="D34" s="1077"/>
      <c r="E34" s="1077"/>
      <c r="F34" s="561">
        <v>4</v>
      </c>
    </row>
    <row r="35" spans="1:11" s="662" customFormat="1" ht="15" x14ac:dyDescent="0.25">
      <c r="A35" s="660"/>
      <c r="B35" s="1078" t="s">
        <v>355</v>
      </c>
      <c r="C35" s="1078"/>
      <c r="D35" s="1078"/>
      <c r="E35" s="1078"/>
      <c r="F35" s="661">
        <f>F33+F34</f>
        <v>278</v>
      </c>
      <c r="G35" s="660"/>
      <c r="H35" s="660"/>
      <c r="I35" s="660"/>
      <c r="J35" s="660"/>
      <c r="K35" s="660"/>
    </row>
    <row r="36" spans="1:11" x14ac:dyDescent="0.25">
      <c r="K36" s="71"/>
    </row>
    <row r="37" spans="1:11" x14ac:dyDescent="0.25">
      <c r="B37" s="1069" t="s">
        <v>575</v>
      </c>
      <c r="C37" s="1069"/>
      <c r="D37" s="1069"/>
      <c r="E37" s="1069"/>
      <c r="F37" s="430"/>
      <c r="G37" s="421"/>
      <c r="K37" s="71"/>
    </row>
    <row r="38" spans="1:11" x14ac:dyDescent="0.25">
      <c r="B38" s="603" t="s">
        <v>561</v>
      </c>
      <c r="C38" s="603" t="s">
        <v>559</v>
      </c>
      <c r="D38" s="603" t="s">
        <v>560</v>
      </c>
      <c r="E38" s="604" t="s">
        <v>576</v>
      </c>
      <c r="F38" s="431" t="s">
        <v>574</v>
      </c>
      <c r="G38" s="432"/>
      <c r="K38" s="98"/>
    </row>
    <row r="39" spans="1:11" x14ac:dyDescent="0.25">
      <c r="B39" s="605">
        <v>4</v>
      </c>
      <c r="C39" s="605">
        <v>3</v>
      </c>
      <c r="D39" s="605">
        <v>4</v>
      </c>
      <c r="E39" s="606">
        <v>4</v>
      </c>
      <c r="F39" s="433">
        <f>SUM(B39:E39)</f>
        <v>15</v>
      </c>
      <c r="G39" s="430"/>
      <c r="K39" s="98"/>
    </row>
    <row r="40" spans="1:11" ht="14.25" thickBot="1" x14ac:dyDescent="0.3">
      <c r="K40" s="98"/>
    </row>
    <row r="41" spans="1:11" s="662" customFormat="1" ht="15.75" thickBot="1" x14ac:dyDescent="0.3">
      <c r="A41" s="660"/>
      <c r="B41" s="1071" t="s">
        <v>672</v>
      </c>
      <c r="C41" s="1072"/>
      <c r="D41" s="1072"/>
      <c r="E41" s="1072"/>
      <c r="F41" s="1073"/>
      <c r="G41" s="663">
        <f>F35+F39</f>
        <v>293</v>
      </c>
      <c r="H41" s="660"/>
      <c r="I41" s="660"/>
      <c r="J41" s="660"/>
      <c r="K41" s="664"/>
    </row>
    <row r="43" spans="1:11" s="35" customFormat="1" ht="11.25" x14ac:dyDescent="0.2">
      <c r="A43" s="71"/>
      <c r="B43" s="71"/>
      <c r="C43" s="71"/>
      <c r="D43" s="71"/>
      <c r="E43" s="71"/>
      <c r="F43" s="71"/>
      <c r="G43" s="71"/>
      <c r="H43" s="71"/>
      <c r="I43" s="71"/>
      <c r="J43" s="71"/>
      <c r="K43" s="71"/>
    </row>
    <row r="44" spans="1:11" s="35" customFormat="1" ht="11.25" x14ac:dyDescent="0.2">
      <c r="A44" s="71"/>
      <c r="B44" s="71"/>
      <c r="C44" s="71"/>
      <c r="D44" s="71"/>
      <c r="E44" s="71"/>
      <c r="F44" s="71"/>
      <c r="G44" s="71"/>
      <c r="H44" s="71"/>
      <c r="I44" s="71"/>
      <c r="J44" s="71"/>
      <c r="K44" s="71"/>
    </row>
  </sheetData>
  <mergeCells count="19">
    <mergeCell ref="B2:K2"/>
    <mergeCell ref="B3:K3"/>
    <mergeCell ref="B4:K4"/>
    <mergeCell ref="B25:F25"/>
    <mergeCell ref="B26:F26"/>
    <mergeCell ref="B22:F22"/>
    <mergeCell ref="B41:F41"/>
    <mergeCell ref="B37:E37"/>
    <mergeCell ref="B29:F29"/>
    <mergeCell ref="B31:E31"/>
    <mergeCell ref="B33:E33"/>
    <mergeCell ref="B34:E34"/>
    <mergeCell ref="B35:E35"/>
    <mergeCell ref="B28:F28"/>
    <mergeCell ref="B6:E6"/>
    <mergeCell ref="B10:E10"/>
    <mergeCell ref="B23:F23"/>
    <mergeCell ref="B14:F14"/>
    <mergeCell ref="B18:E18"/>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I24"/>
  <sheetViews>
    <sheetView zoomScaleNormal="100" workbookViewId="0">
      <selection activeCell="F12" sqref="F12:F13"/>
    </sheetView>
  </sheetViews>
  <sheetFormatPr baseColWidth="10" defaultRowHeight="13.5" x14ac:dyDescent="0.25"/>
  <cols>
    <col min="1" max="1" width="5.42578125" customWidth="1"/>
    <col min="2" max="2" width="48.7109375" style="499" bestFit="1" customWidth="1"/>
    <col min="3" max="3" width="6" style="499" customWidth="1"/>
    <col min="4" max="4" width="5" style="499" bestFit="1" customWidth="1"/>
    <col min="5" max="5" width="5" style="499" customWidth="1"/>
    <col min="6" max="6" width="5.42578125" style="63" bestFit="1" customWidth="1"/>
  </cols>
  <sheetData>
    <row r="1" spans="2:9" ht="14.25" thickBot="1" x14ac:dyDescent="0.3">
      <c r="B1" s="587"/>
      <c r="C1" s="587"/>
      <c r="D1" s="587"/>
      <c r="E1" s="587"/>
      <c r="F1" s="259"/>
    </row>
    <row r="2" spans="2:9" ht="15" x14ac:dyDescent="0.25">
      <c r="B2" s="708" t="s">
        <v>688</v>
      </c>
      <c r="C2" s="709"/>
      <c r="D2" s="709"/>
      <c r="E2" s="709"/>
      <c r="F2" s="710"/>
    </row>
    <row r="3" spans="2:9" ht="15" x14ac:dyDescent="0.25">
      <c r="B3" s="1088" t="s">
        <v>729</v>
      </c>
      <c r="C3" s="1089"/>
      <c r="D3" s="1089"/>
      <c r="E3" s="1089"/>
      <c r="F3" s="1090"/>
    </row>
    <row r="4" spans="2:9" ht="15.75" thickBot="1" x14ac:dyDescent="0.3">
      <c r="B4" s="711" t="s">
        <v>733</v>
      </c>
      <c r="C4" s="712"/>
      <c r="D4" s="712"/>
      <c r="E4" s="712"/>
      <c r="F4" s="713"/>
    </row>
    <row r="5" spans="2:9" x14ac:dyDescent="0.25">
      <c r="B5" s="587"/>
      <c r="C5" s="587"/>
      <c r="D5" s="587"/>
      <c r="E5" s="587"/>
      <c r="F5" s="259"/>
    </row>
    <row r="6" spans="2:9" ht="13.5" customHeight="1" x14ac:dyDescent="0.3">
      <c r="B6" s="71" t="s">
        <v>680</v>
      </c>
      <c r="C6" s="686" t="s">
        <v>683</v>
      </c>
      <c r="D6" s="685"/>
      <c r="E6" s="685"/>
      <c r="F6" s="696"/>
      <c r="G6" s="685"/>
      <c r="I6" s="686"/>
    </row>
    <row r="7" spans="2:9" ht="13.5" customHeight="1" x14ac:dyDescent="0.3">
      <c r="B7" s="71" t="s">
        <v>682</v>
      </c>
      <c r="C7" s="686" t="s">
        <v>684</v>
      </c>
      <c r="D7" s="685"/>
      <c r="E7" s="685"/>
      <c r="F7" s="696"/>
      <c r="G7" s="685"/>
      <c r="I7" s="686"/>
    </row>
    <row r="8" spans="2:9" ht="13.5" customHeight="1" x14ac:dyDescent="0.25">
      <c r="B8" s="587"/>
      <c r="C8" s="690" t="s">
        <v>686</v>
      </c>
      <c r="D8" s="587"/>
      <c r="E8" s="587"/>
      <c r="F8" s="259"/>
    </row>
    <row r="9" spans="2:9" x14ac:dyDescent="0.25">
      <c r="B9" s="587"/>
      <c r="C9" s="587"/>
      <c r="D9" s="587"/>
      <c r="E9" s="587"/>
      <c r="F9" s="259"/>
    </row>
    <row r="10" spans="2:9" ht="15" x14ac:dyDescent="0.25">
      <c r="B10" s="691"/>
      <c r="C10" s="588" t="s">
        <v>30</v>
      </c>
      <c r="D10" s="588" t="s">
        <v>37</v>
      </c>
      <c r="E10" s="588" t="s">
        <v>293</v>
      </c>
      <c r="F10" s="693" t="s">
        <v>38</v>
      </c>
    </row>
    <row r="11" spans="2:9" x14ac:dyDescent="0.25">
      <c r="B11" s="588" t="s">
        <v>2</v>
      </c>
      <c r="C11" s="588"/>
      <c r="D11" s="588"/>
      <c r="E11" s="588"/>
      <c r="F11" s="693"/>
    </row>
    <row r="12" spans="2:9" x14ac:dyDescent="0.25">
      <c r="B12" s="589" t="s">
        <v>455</v>
      </c>
      <c r="C12" s="590">
        <v>6</v>
      </c>
      <c r="D12" s="590">
        <v>24</v>
      </c>
      <c r="E12" s="590"/>
      <c r="F12" s="693">
        <f>C12+D12+E12</f>
        <v>30</v>
      </c>
    </row>
    <row r="13" spans="2:9" x14ac:dyDescent="0.25">
      <c r="B13" s="589" t="s">
        <v>294</v>
      </c>
      <c r="C13" s="590">
        <v>3</v>
      </c>
      <c r="D13" s="590">
        <v>46</v>
      </c>
      <c r="E13" s="590">
        <v>1</v>
      </c>
      <c r="F13" s="693">
        <f>C13+D13+E13</f>
        <v>50</v>
      </c>
    </row>
    <row r="14" spans="2:9" x14ac:dyDescent="0.25">
      <c r="B14" s="694"/>
      <c r="C14" s="597">
        <f>C13+C12</f>
        <v>9</v>
      </c>
      <c r="D14" s="597">
        <f>D13+D12</f>
        <v>70</v>
      </c>
      <c r="E14" s="597">
        <f>E13+E12</f>
        <v>1</v>
      </c>
      <c r="F14" s="695">
        <f>F13+F12</f>
        <v>80</v>
      </c>
    </row>
    <row r="15" spans="2:9" x14ac:dyDescent="0.25">
      <c r="B15" s="589" t="s">
        <v>295</v>
      </c>
      <c r="C15" s="590"/>
      <c r="D15" s="590">
        <v>47</v>
      </c>
      <c r="E15" s="590">
        <v>149</v>
      </c>
      <c r="F15" s="693">
        <f>E15+D15+C15</f>
        <v>196</v>
      </c>
    </row>
    <row r="16" spans="2:9" x14ac:dyDescent="0.25">
      <c r="B16" s="591" t="s">
        <v>43</v>
      </c>
      <c r="C16" s="591">
        <f>C15+C14</f>
        <v>9</v>
      </c>
      <c r="D16" s="591">
        <f>D15+D14</f>
        <v>117</v>
      </c>
      <c r="E16" s="591">
        <f>E15+E14</f>
        <v>150</v>
      </c>
      <c r="F16" s="570">
        <f>F15+F14</f>
        <v>276</v>
      </c>
    </row>
    <row r="17" spans="2:6" ht="15.75" customHeight="1" x14ac:dyDescent="0.25">
      <c r="B17" s="592"/>
      <c r="C17" s="592"/>
      <c r="D17" s="592"/>
      <c r="E17" s="592"/>
      <c r="F17" s="693"/>
    </row>
    <row r="18" spans="2:6" x14ac:dyDescent="0.25">
      <c r="B18" s="593" t="s">
        <v>349</v>
      </c>
      <c r="C18" s="590"/>
      <c r="D18" s="590"/>
      <c r="E18" s="590"/>
      <c r="F18" s="693"/>
    </row>
    <row r="19" spans="2:6" x14ac:dyDescent="0.25">
      <c r="B19" s="589" t="s">
        <v>356</v>
      </c>
      <c r="C19" s="589"/>
      <c r="D19" s="589">
        <v>47</v>
      </c>
      <c r="E19" s="589"/>
      <c r="F19" s="693">
        <f>D19+C19</f>
        <v>47</v>
      </c>
    </row>
    <row r="20" spans="2:6" x14ac:dyDescent="0.25">
      <c r="B20" s="591" t="s">
        <v>282</v>
      </c>
      <c r="C20" s="591">
        <f>C19</f>
        <v>0</v>
      </c>
      <c r="D20" s="591">
        <f>D19</f>
        <v>47</v>
      </c>
      <c r="E20" s="591">
        <f>E19</f>
        <v>0</v>
      </c>
      <c r="F20" s="570">
        <f>F19</f>
        <v>47</v>
      </c>
    </row>
    <row r="21" spans="2:6" ht="3" customHeight="1" x14ac:dyDescent="0.25">
      <c r="B21" s="592"/>
      <c r="C21" s="592"/>
      <c r="D21" s="592"/>
      <c r="E21" s="592"/>
      <c r="F21" s="568"/>
    </row>
    <row r="22" spans="2:6" s="54" customFormat="1" x14ac:dyDescent="0.25">
      <c r="B22" s="697" t="s">
        <v>687</v>
      </c>
      <c r="C22" s="697">
        <f>C20+C16</f>
        <v>9</v>
      </c>
      <c r="D22" s="697">
        <f>D20+D16</f>
        <v>164</v>
      </c>
      <c r="E22" s="697">
        <f>E20+E16</f>
        <v>150</v>
      </c>
      <c r="F22" s="569">
        <f>C22+D22+E22</f>
        <v>323</v>
      </c>
    </row>
    <row r="23" spans="2:6" x14ac:dyDescent="0.25">
      <c r="B23" s="594"/>
      <c r="C23" s="595"/>
      <c r="D23" s="595"/>
      <c r="E23" s="595"/>
      <c r="F23" s="598"/>
    </row>
    <row r="24" spans="2:6" x14ac:dyDescent="0.25">
      <c r="B24" s="596"/>
      <c r="C24" s="692"/>
      <c r="D24" s="596"/>
      <c r="E24" s="596"/>
      <c r="F24" s="259"/>
    </row>
  </sheetData>
  <mergeCells count="1">
    <mergeCell ref="B3:F3"/>
  </mergeCells>
  <pageMargins left="0.70866141732283472" right="0.70866141732283472" top="0.78740157480314965" bottom="0.78740157480314965"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5"/>
  <sheetViews>
    <sheetView zoomScaleNormal="100" workbookViewId="0">
      <selection activeCell="C19" sqref="C19"/>
    </sheetView>
  </sheetViews>
  <sheetFormatPr baseColWidth="10" defaultRowHeight="13.5" x14ac:dyDescent="0.25"/>
  <cols>
    <col min="1" max="1" width="6.85546875" style="499" customWidth="1"/>
    <col min="2" max="2" width="22.85546875" style="499" customWidth="1"/>
    <col min="3" max="3" width="10.5703125" style="499" customWidth="1"/>
    <col min="4" max="4" width="11" style="499" customWidth="1"/>
    <col min="5" max="5" width="10.85546875" style="499" customWidth="1"/>
    <col min="6" max="6" width="5.5703125" customWidth="1"/>
  </cols>
  <sheetData>
    <row r="1" spans="1:6" ht="14.25" thickBot="1" x14ac:dyDescent="0.3"/>
    <row r="2" spans="1:6" s="32" customFormat="1" ht="15" x14ac:dyDescent="0.25">
      <c r="A2" s="499"/>
      <c r="B2" s="1095" t="s">
        <v>144</v>
      </c>
      <c r="C2" s="1096"/>
      <c r="D2" s="1096"/>
      <c r="E2" s="1096"/>
      <c r="F2" s="1097"/>
    </row>
    <row r="3" spans="1:6" s="32" customFormat="1" ht="15" x14ac:dyDescent="0.25">
      <c r="A3" s="499"/>
      <c r="B3" s="1098" t="s">
        <v>729</v>
      </c>
      <c r="C3" s="1099"/>
      <c r="D3" s="1099"/>
      <c r="E3" s="1099"/>
      <c r="F3" s="1100"/>
    </row>
    <row r="4" spans="1:6" s="32" customFormat="1" ht="15.75" thickBot="1" x14ac:dyDescent="0.3">
      <c r="A4" s="499"/>
      <c r="B4" s="1101" t="s">
        <v>733</v>
      </c>
      <c r="C4" s="1102"/>
      <c r="D4" s="1102"/>
      <c r="E4" s="1102"/>
      <c r="F4" s="1103"/>
    </row>
    <row r="5" spans="1:6" s="576" customFormat="1" ht="16.5" x14ac:dyDescent="0.3">
      <c r="A5" s="577"/>
      <c r="B5" s="578"/>
      <c r="C5" s="578"/>
      <c r="D5" s="578"/>
      <c r="E5" s="578"/>
      <c r="F5" s="575"/>
    </row>
    <row r="6" spans="1:6" s="33" customFormat="1" ht="25.5" x14ac:dyDescent="0.25">
      <c r="A6" s="579"/>
      <c r="B6" s="580"/>
      <c r="C6" s="698" t="s">
        <v>145</v>
      </c>
      <c r="D6" s="581" t="s">
        <v>146</v>
      </c>
      <c r="E6" s="571" t="s">
        <v>12</v>
      </c>
    </row>
    <row r="7" spans="1:6" x14ac:dyDescent="0.25">
      <c r="B7" s="582" t="s">
        <v>756</v>
      </c>
      <c r="C7" s="583">
        <v>4</v>
      </c>
      <c r="D7" s="583">
        <v>1</v>
      </c>
      <c r="E7" s="571">
        <f>D7+C7</f>
        <v>5</v>
      </c>
    </row>
    <row r="8" spans="1:6" x14ac:dyDescent="0.25">
      <c r="B8" s="582" t="s">
        <v>148</v>
      </c>
      <c r="C8" s="583">
        <v>43</v>
      </c>
      <c r="D8" s="583">
        <v>30</v>
      </c>
      <c r="E8" s="571">
        <f>D8+C8</f>
        <v>73</v>
      </c>
    </row>
    <row r="9" spans="1:6" x14ac:dyDescent="0.25">
      <c r="B9" s="582" t="s">
        <v>304</v>
      </c>
      <c r="C9" s="583">
        <v>0</v>
      </c>
      <c r="D9" s="583">
        <v>0</v>
      </c>
      <c r="E9" s="571">
        <f>D9+C9</f>
        <v>0</v>
      </c>
    </row>
    <row r="10" spans="1:6" s="33" customFormat="1" x14ac:dyDescent="0.25">
      <c r="A10" s="579"/>
      <c r="B10" s="584" t="s">
        <v>5</v>
      </c>
      <c r="C10" s="585">
        <f>SUM(C7,C9,C8)</f>
        <v>47</v>
      </c>
      <c r="D10" s="585">
        <f>SUM(D7,D9,D8)</f>
        <v>31</v>
      </c>
      <c r="E10" s="573">
        <f>D10+C10</f>
        <v>78</v>
      </c>
    </row>
    <row r="11" spans="1:6" x14ac:dyDescent="0.25">
      <c r="B11" s="478"/>
      <c r="C11" s="478"/>
      <c r="D11" s="478"/>
      <c r="E11" s="478"/>
      <c r="F11" s="31"/>
    </row>
    <row r="12" spans="1:6" ht="14.25" thickBot="1" x14ac:dyDescent="0.3">
      <c r="B12" s="478"/>
      <c r="C12" s="478"/>
      <c r="D12" s="478"/>
      <c r="E12" s="478"/>
      <c r="F12" s="31"/>
    </row>
    <row r="13" spans="1:6" ht="12" customHeight="1" x14ac:dyDescent="0.25">
      <c r="B13" s="1091" t="s">
        <v>699</v>
      </c>
      <c r="C13" s="1092"/>
      <c r="D13" s="478"/>
      <c r="E13" s="478"/>
      <c r="F13" s="31"/>
    </row>
    <row r="14" spans="1:6" ht="14.25" thickBot="1" x14ac:dyDescent="0.3">
      <c r="B14" s="1093" t="s">
        <v>427</v>
      </c>
      <c r="C14" s="1094"/>
      <c r="D14" s="478"/>
      <c r="E14" s="478"/>
      <c r="F14" s="31"/>
    </row>
    <row r="15" spans="1:6" x14ac:dyDescent="0.25">
      <c r="B15" s="478"/>
      <c r="C15" s="478"/>
      <c r="D15" s="478"/>
      <c r="E15" s="478"/>
      <c r="F15" s="31"/>
    </row>
    <row r="16" spans="1:6" x14ac:dyDescent="0.25">
      <c r="B16" s="495"/>
      <c r="C16" s="419" t="s">
        <v>12</v>
      </c>
      <c r="D16" s="478"/>
      <c r="E16" s="478"/>
      <c r="F16" s="31"/>
    </row>
    <row r="17" spans="1:6" x14ac:dyDescent="0.25">
      <c r="B17" s="497" t="s">
        <v>147</v>
      </c>
      <c r="C17" s="572">
        <v>1</v>
      </c>
      <c r="D17" s="478"/>
      <c r="E17" s="478"/>
      <c r="F17" s="31"/>
    </row>
    <row r="18" spans="1:6" x14ac:dyDescent="0.25">
      <c r="B18" s="497" t="s">
        <v>148</v>
      </c>
      <c r="C18" s="572">
        <v>25</v>
      </c>
      <c r="D18" s="478"/>
      <c r="E18" s="478"/>
      <c r="F18" s="31"/>
    </row>
    <row r="19" spans="1:6" s="33" customFormat="1" x14ac:dyDescent="0.25">
      <c r="A19" s="579"/>
      <c r="B19" s="586" t="s">
        <v>5</v>
      </c>
      <c r="C19" s="574">
        <f>C18+C17</f>
        <v>26</v>
      </c>
      <c r="D19" s="493"/>
      <c r="E19" s="493"/>
      <c r="F19" s="34"/>
    </row>
    <row r="20" spans="1:6" x14ac:dyDescent="0.25">
      <c r="C20" s="63"/>
    </row>
    <row r="21" spans="1:6" s="54" customFormat="1" x14ac:dyDescent="0.25">
      <c r="A21" s="63"/>
      <c r="B21" s="529" t="s">
        <v>355</v>
      </c>
      <c r="C21" s="567">
        <f>C19+E10</f>
        <v>104</v>
      </c>
      <c r="D21" s="63"/>
      <c r="E21" s="63"/>
    </row>
    <row r="23" spans="1:6" x14ac:dyDescent="0.25">
      <c r="B23" s="71" t="s">
        <v>700</v>
      </c>
    </row>
    <row r="24" spans="1:6" x14ac:dyDescent="0.25">
      <c r="B24" s="71" t="s">
        <v>701</v>
      </c>
    </row>
    <row r="25" spans="1:6" x14ac:dyDescent="0.25">
      <c r="B25" s="71" t="s">
        <v>702</v>
      </c>
    </row>
  </sheetData>
  <mergeCells count="5">
    <mergeCell ref="B13:C13"/>
    <mergeCell ref="B14:C14"/>
    <mergeCell ref="B2:F2"/>
    <mergeCell ref="B3:F3"/>
    <mergeCell ref="B4:F4"/>
  </mergeCells>
  <phoneticPr fontId="4" type="noConversion"/>
  <pageMargins left="0.78740157499999996" right="0.78740157499999996" top="0.984251969" bottom="0.984251969" header="0.4921259845" footer="0.4921259845"/>
  <pageSetup paperSize="9" scale="86"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8"/>
  <sheetViews>
    <sheetView zoomScaleNormal="100" workbookViewId="0">
      <selection activeCell="G14" sqref="G14"/>
    </sheetView>
  </sheetViews>
  <sheetFormatPr baseColWidth="10" defaultRowHeight="13.5" x14ac:dyDescent="0.25"/>
  <cols>
    <col min="1" max="1" width="2.5703125" style="63" customWidth="1"/>
    <col min="2" max="2" width="34.85546875" style="63" customWidth="1"/>
    <col min="3" max="3" width="9.28515625" style="63" customWidth="1"/>
    <col min="4" max="4" width="6.42578125" style="63" customWidth="1"/>
    <col min="5" max="5" width="5" style="63" customWidth="1"/>
  </cols>
  <sheetData>
    <row r="1" spans="2:10" ht="14.25" thickBot="1" x14ac:dyDescent="0.3"/>
    <row r="2" spans="2:10" ht="15" x14ac:dyDescent="0.25">
      <c r="B2" s="1104" t="s">
        <v>689</v>
      </c>
      <c r="C2" s="1105"/>
      <c r="D2" s="1105"/>
      <c r="E2" s="1105"/>
      <c r="F2" s="1106"/>
    </row>
    <row r="3" spans="2:10" ht="15" x14ac:dyDescent="0.25">
      <c r="B3" s="1045" t="s">
        <v>729</v>
      </c>
      <c r="C3" s="1046"/>
      <c r="D3" s="1046"/>
      <c r="E3" s="1046"/>
      <c r="F3" s="1047"/>
    </row>
    <row r="4" spans="2:10" ht="15.75" thickBot="1" x14ac:dyDescent="0.3">
      <c r="B4" s="1042" t="s">
        <v>733</v>
      </c>
      <c r="C4" s="1043"/>
      <c r="D4" s="1043"/>
      <c r="E4" s="1043"/>
      <c r="F4" s="1044"/>
      <c r="G4" s="45"/>
      <c r="H4" s="46"/>
      <c r="I4" s="46"/>
      <c r="J4" s="46"/>
    </row>
    <row r="5" spans="2:10" x14ac:dyDescent="0.25">
      <c r="G5" s="45"/>
      <c r="H5" s="46"/>
      <c r="I5" s="46"/>
      <c r="J5" s="46"/>
    </row>
    <row r="6" spans="2:10" ht="15" x14ac:dyDescent="0.25">
      <c r="B6" s="261"/>
      <c r="C6" s="262" t="s">
        <v>88</v>
      </c>
      <c r="D6" s="262" t="s">
        <v>149</v>
      </c>
      <c r="E6" s="262" t="s">
        <v>12</v>
      </c>
      <c r="G6" s="45"/>
      <c r="H6" s="46"/>
      <c r="I6" s="46"/>
      <c r="J6" s="46"/>
    </row>
    <row r="7" spans="2:10" x14ac:dyDescent="0.25">
      <c r="B7" s="263" t="s">
        <v>5</v>
      </c>
      <c r="C7" s="264">
        <v>10</v>
      </c>
      <c r="D7" s="264">
        <v>23</v>
      </c>
      <c r="E7" s="607">
        <f>SUM(C7,D7)</f>
        <v>33</v>
      </c>
      <c r="G7" s="47"/>
      <c r="H7" s="47"/>
      <c r="I7" s="47"/>
      <c r="J7" s="47"/>
    </row>
    <row r="8" spans="2:10" x14ac:dyDescent="0.25">
      <c r="B8" s="70"/>
      <c r="C8" s="70"/>
      <c r="D8" s="265"/>
      <c r="E8" s="70"/>
    </row>
  </sheetData>
  <mergeCells count="3">
    <mergeCell ref="B2:F2"/>
    <mergeCell ref="B3:F3"/>
    <mergeCell ref="B4:F4"/>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
  <sheetViews>
    <sheetView zoomScaleNormal="100" workbookViewId="0">
      <selection activeCell="C8" sqref="C8"/>
    </sheetView>
  </sheetViews>
  <sheetFormatPr baseColWidth="10" defaultRowHeight="13.5" x14ac:dyDescent="0.25"/>
  <cols>
    <col min="1" max="1" width="4.28515625" style="63" customWidth="1"/>
    <col min="2" max="4" width="11.42578125" style="63"/>
    <col min="5" max="5" width="18.5703125" style="63" customWidth="1"/>
  </cols>
  <sheetData>
    <row r="1" spans="2:6" ht="14.25" thickBot="1" x14ac:dyDescent="0.3"/>
    <row r="2" spans="2:6" ht="15" x14ac:dyDescent="0.25">
      <c r="B2" s="1104" t="s">
        <v>690</v>
      </c>
      <c r="C2" s="1105"/>
      <c r="D2" s="1105"/>
      <c r="E2" s="1105"/>
      <c r="F2" s="1106"/>
    </row>
    <row r="3" spans="2:6" ht="15" x14ac:dyDescent="0.25">
      <c r="B3" s="1045" t="s">
        <v>729</v>
      </c>
      <c r="C3" s="1046"/>
      <c r="D3" s="1046"/>
      <c r="E3" s="1046"/>
      <c r="F3" s="1047"/>
    </row>
    <row r="4" spans="2:6" ht="15.75" thickBot="1" x14ac:dyDescent="0.3">
      <c r="B4" s="1042" t="s">
        <v>733</v>
      </c>
      <c r="C4" s="1043"/>
      <c r="D4" s="1043"/>
      <c r="E4" s="1043"/>
      <c r="F4" s="1044"/>
    </row>
    <row r="6" spans="2:6" ht="15" x14ac:dyDescent="0.25">
      <c r="B6" s="261"/>
      <c r="C6" s="262"/>
    </row>
    <row r="7" spans="2:6" x14ac:dyDescent="0.25">
      <c r="B7" s="266" t="s">
        <v>5</v>
      </c>
      <c r="C7" s="845">
        <v>1302</v>
      </c>
    </row>
    <row r="8" spans="2:6" x14ac:dyDescent="0.25">
      <c r="B8" s="70"/>
      <c r="C8" s="70"/>
    </row>
    <row r="9" spans="2:6" x14ac:dyDescent="0.25">
      <c r="B9" s="267"/>
      <c r="C9" s="267"/>
      <c r="D9" s="267"/>
      <c r="E9" s="267"/>
    </row>
  </sheetData>
  <mergeCells count="3">
    <mergeCell ref="B2:F2"/>
    <mergeCell ref="B3:F3"/>
    <mergeCell ref="B4:F4"/>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D19"/>
  <sheetViews>
    <sheetView zoomScaleNormal="100" workbookViewId="0">
      <selection activeCell="B28" sqref="B28"/>
    </sheetView>
  </sheetViews>
  <sheetFormatPr baseColWidth="10" defaultRowHeight="13.5" x14ac:dyDescent="0.25"/>
  <cols>
    <col min="1" max="1" width="6" style="71" customWidth="1"/>
    <col min="2" max="2" width="65.7109375" style="63" bestFit="1" customWidth="1"/>
    <col min="3" max="3" width="6.85546875" style="63" customWidth="1"/>
    <col min="4" max="4" width="11.85546875" style="63" customWidth="1"/>
  </cols>
  <sheetData>
    <row r="2" spans="2:4" ht="15" x14ac:dyDescent="0.25">
      <c r="B2" s="1109" t="s">
        <v>691</v>
      </c>
      <c r="C2" s="1110"/>
      <c r="D2" s="1111"/>
    </row>
    <row r="3" spans="2:4" ht="15" x14ac:dyDescent="0.25">
      <c r="B3" s="1107" t="s">
        <v>729</v>
      </c>
      <c r="C3" s="1046"/>
      <c r="D3" s="1108"/>
    </row>
    <row r="4" spans="2:4" ht="15" x14ac:dyDescent="0.25">
      <c r="B4" s="1112" t="s">
        <v>733</v>
      </c>
      <c r="C4" s="1113"/>
      <c r="D4" s="1114"/>
    </row>
    <row r="6" spans="2:4" x14ac:dyDescent="0.25">
      <c r="B6" s="71" t="s">
        <v>680</v>
      </c>
    </row>
    <row r="7" spans="2:4" x14ac:dyDescent="0.25">
      <c r="B7" s="71" t="s">
        <v>681</v>
      </c>
    </row>
    <row r="8" spans="2:4" x14ac:dyDescent="0.25">
      <c r="B8" s="71" t="s">
        <v>682</v>
      </c>
    </row>
    <row r="10" spans="2:4" x14ac:dyDescent="0.25">
      <c r="B10" s="268" t="s">
        <v>150</v>
      </c>
      <c r="C10" s="268" t="s">
        <v>151</v>
      </c>
      <c r="D10" s="268" t="s">
        <v>5</v>
      </c>
    </row>
    <row r="11" spans="2:4" x14ac:dyDescent="0.25">
      <c r="B11" s="269" t="s">
        <v>732</v>
      </c>
      <c r="C11" s="269" t="s">
        <v>2</v>
      </c>
      <c r="D11" s="269">
        <v>473</v>
      </c>
    </row>
    <row r="12" spans="2:4" x14ac:dyDescent="0.25">
      <c r="B12" s="269" t="s">
        <v>731</v>
      </c>
      <c r="C12" s="269" t="s">
        <v>2</v>
      </c>
      <c r="D12" s="269">
        <v>121</v>
      </c>
    </row>
    <row r="13" spans="2:4" x14ac:dyDescent="0.25">
      <c r="B13" s="269" t="s">
        <v>730</v>
      </c>
      <c r="C13" s="269" t="s">
        <v>2</v>
      </c>
      <c r="D13" s="269">
        <v>101</v>
      </c>
    </row>
    <row r="14" spans="2:4" x14ac:dyDescent="0.25">
      <c r="B14" s="530" t="s">
        <v>119</v>
      </c>
      <c r="C14" s="530"/>
      <c r="D14" s="530">
        <f>D13+D12+D11</f>
        <v>695</v>
      </c>
    </row>
    <row r="15" spans="2:4" x14ac:dyDescent="0.25">
      <c r="B15" s="269" t="s">
        <v>698</v>
      </c>
      <c r="C15" s="269" t="s">
        <v>4</v>
      </c>
      <c r="D15" s="269">
        <v>105</v>
      </c>
    </row>
    <row r="16" spans="2:4" x14ac:dyDescent="0.25">
      <c r="B16" s="269" t="s">
        <v>413</v>
      </c>
      <c r="C16" s="269" t="s">
        <v>3</v>
      </c>
      <c r="D16" s="269">
        <v>304</v>
      </c>
    </row>
    <row r="17" spans="1:4" x14ac:dyDescent="0.25">
      <c r="B17" s="270"/>
      <c r="C17" s="271"/>
      <c r="D17" s="272"/>
    </row>
    <row r="18" spans="1:4" ht="15" customHeight="1" x14ac:dyDescent="0.25">
      <c r="B18" s="529" t="s">
        <v>673</v>
      </c>
      <c r="C18" s="529"/>
      <c r="D18" s="567">
        <f>D16+D15+D14</f>
        <v>1104</v>
      </c>
    </row>
    <row r="19" spans="1:4" x14ac:dyDescent="0.25">
      <c r="A19" s="63"/>
    </row>
  </sheetData>
  <mergeCells count="3">
    <mergeCell ref="B3:D3"/>
    <mergeCell ref="B2:D2"/>
    <mergeCell ref="B4:D4"/>
  </mergeCells>
  <phoneticPr fontId="4"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Z59"/>
  <sheetViews>
    <sheetView topLeftCell="B13" zoomScaleNormal="100" workbookViewId="0">
      <selection activeCell="Y22" sqref="Y22"/>
    </sheetView>
  </sheetViews>
  <sheetFormatPr baseColWidth="10" defaultColWidth="11.42578125" defaultRowHeight="11.25" x14ac:dyDescent="0.2"/>
  <cols>
    <col min="1" max="1" width="2" style="273" customWidth="1"/>
    <col min="2" max="2" width="26.7109375" style="273" bestFit="1" customWidth="1"/>
    <col min="3" max="3" width="5.5703125" style="273" bestFit="1" customWidth="1"/>
    <col min="4" max="4" width="5.5703125" style="273" customWidth="1"/>
    <col min="5" max="9" width="4.42578125" style="273" bestFit="1" customWidth="1"/>
    <col min="10" max="11" width="4.5703125" style="273" customWidth="1"/>
    <col min="12" max="12" width="4.42578125" style="273" bestFit="1" customWidth="1"/>
    <col min="13" max="13" width="4.42578125" style="273" customWidth="1"/>
    <col min="14" max="14" width="4.42578125" style="273" bestFit="1" customWidth="1"/>
    <col min="15" max="15" width="4.7109375" style="274" customWidth="1"/>
    <col min="16" max="16" width="4.42578125" style="274" bestFit="1" customWidth="1"/>
    <col min="17" max="19" width="4.42578125" style="273" bestFit="1" customWidth="1"/>
    <col min="20" max="21" width="4.42578125" style="36" bestFit="1" customWidth="1"/>
    <col min="22" max="22" width="4.28515625" style="36" bestFit="1" customWidth="1"/>
    <col min="23" max="23" width="5.42578125" style="36" customWidth="1"/>
    <col min="24" max="16384" width="11.42578125" style="36"/>
  </cols>
  <sheetData>
    <row r="1" spans="1:23" ht="12" thickBot="1" x14ac:dyDescent="0.25"/>
    <row r="2" spans="1:23" s="52" customFormat="1" ht="15" customHeight="1" x14ac:dyDescent="0.25">
      <c r="A2" s="70"/>
      <c r="B2" s="1115" t="s">
        <v>695</v>
      </c>
      <c r="C2" s="1116"/>
      <c r="D2" s="1116"/>
      <c r="E2" s="1116"/>
      <c r="F2" s="1116"/>
      <c r="G2" s="1116"/>
      <c r="H2" s="1116"/>
      <c r="I2" s="1116"/>
      <c r="J2" s="1116"/>
      <c r="K2" s="1116"/>
      <c r="L2" s="1116"/>
      <c r="M2" s="1116"/>
      <c r="N2" s="1116"/>
      <c r="O2" s="1116"/>
      <c r="P2" s="1116"/>
      <c r="Q2" s="1116"/>
      <c r="R2" s="1116"/>
      <c r="S2" s="1116"/>
      <c r="T2" s="1117"/>
      <c r="V2" s="846"/>
    </row>
    <row r="3" spans="1:23" s="52" customFormat="1" ht="15" customHeight="1" x14ac:dyDescent="0.25">
      <c r="A3" s="70"/>
      <c r="B3" s="714"/>
      <c r="C3" s="715"/>
      <c r="D3" s="715"/>
      <c r="E3" s="715"/>
      <c r="F3" s="715"/>
      <c r="G3" s="715"/>
      <c r="H3" s="715"/>
      <c r="I3" s="715" t="s">
        <v>697</v>
      </c>
      <c r="J3" s="715"/>
      <c r="K3" s="715"/>
      <c r="L3" s="715"/>
      <c r="M3" s="715"/>
      <c r="N3" s="715"/>
      <c r="O3" s="715"/>
      <c r="P3" s="715"/>
      <c r="Q3" s="715"/>
      <c r="R3" s="715"/>
      <c r="S3" s="715"/>
      <c r="T3" s="716"/>
      <c r="V3" s="846"/>
    </row>
    <row r="4" spans="1:23" s="50" customFormat="1" ht="15" customHeight="1" x14ac:dyDescent="0.25">
      <c r="A4" s="63"/>
      <c r="B4" s="1118" t="s">
        <v>693</v>
      </c>
      <c r="C4" s="1119"/>
      <c r="D4" s="1119"/>
      <c r="E4" s="1119"/>
      <c r="F4" s="1119"/>
      <c r="G4" s="1119"/>
      <c r="H4" s="1119"/>
      <c r="I4" s="1119"/>
      <c r="J4" s="1119"/>
      <c r="K4" s="1119"/>
      <c r="L4" s="1119"/>
      <c r="M4" s="1119"/>
      <c r="N4" s="1119"/>
      <c r="O4" s="1119"/>
      <c r="P4" s="1119"/>
      <c r="Q4" s="1119"/>
      <c r="R4" s="1119"/>
      <c r="S4" s="1119"/>
      <c r="T4" s="1120"/>
      <c r="V4" s="54"/>
    </row>
    <row r="5" spans="1:23" s="50" customFormat="1" ht="15" customHeight="1" x14ac:dyDescent="0.25">
      <c r="A5" s="63"/>
      <c r="B5" s="1121" t="s">
        <v>729</v>
      </c>
      <c r="C5" s="1122"/>
      <c r="D5" s="1122"/>
      <c r="E5" s="1122"/>
      <c r="F5" s="1122"/>
      <c r="G5" s="1122"/>
      <c r="H5" s="1122"/>
      <c r="I5" s="1122"/>
      <c r="J5" s="1122"/>
      <c r="K5" s="1122"/>
      <c r="L5" s="1122"/>
      <c r="M5" s="1122"/>
      <c r="N5" s="1122"/>
      <c r="O5" s="1122"/>
      <c r="P5" s="1122"/>
      <c r="Q5" s="1122"/>
      <c r="R5" s="1122"/>
      <c r="S5" s="1122"/>
      <c r="T5" s="1123"/>
      <c r="V5" s="54"/>
    </row>
    <row r="6" spans="1:23" s="50" customFormat="1" ht="15" customHeight="1" thickBot="1" x14ac:dyDescent="0.3">
      <c r="A6" s="63"/>
      <c r="B6" s="1124" t="s">
        <v>733</v>
      </c>
      <c r="C6" s="1125"/>
      <c r="D6" s="1125"/>
      <c r="E6" s="1125"/>
      <c r="F6" s="1125"/>
      <c r="G6" s="1125"/>
      <c r="H6" s="1125"/>
      <c r="I6" s="1125"/>
      <c r="J6" s="1125"/>
      <c r="K6" s="1125"/>
      <c r="L6" s="1125"/>
      <c r="M6" s="1125"/>
      <c r="N6" s="1125"/>
      <c r="O6" s="1125"/>
      <c r="P6" s="1125"/>
      <c r="Q6" s="1125"/>
      <c r="R6" s="1125"/>
      <c r="S6" s="1125"/>
      <c r="T6" s="1126"/>
      <c r="V6" s="54"/>
    </row>
    <row r="7" spans="1:23" x14ac:dyDescent="0.2">
      <c r="B7" s="276"/>
      <c r="C7" s="276"/>
      <c r="D7" s="276"/>
      <c r="E7" s="277"/>
    </row>
    <row r="8" spans="1:23" x14ac:dyDescent="0.2">
      <c r="B8" s="278"/>
      <c r="C8" s="278"/>
      <c r="D8" s="278"/>
      <c r="E8" s="279"/>
      <c r="F8" s="280" t="s">
        <v>152</v>
      </c>
      <c r="G8" s="280" t="s">
        <v>152</v>
      </c>
      <c r="H8" s="280" t="s">
        <v>152</v>
      </c>
      <c r="I8" s="280" t="s">
        <v>152</v>
      </c>
      <c r="J8" s="280" t="s">
        <v>152</v>
      </c>
      <c r="K8" s="280" t="s">
        <v>152</v>
      </c>
      <c r="L8" s="280" t="s">
        <v>152</v>
      </c>
      <c r="M8" s="280" t="s">
        <v>152</v>
      </c>
      <c r="N8" s="280" t="s">
        <v>152</v>
      </c>
      <c r="O8" s="281" t="s">
        <v>152</v>
      </c>
      <c r="P8" s="281" t="s">
        <v>152</v>
      </c>
      <c r="Q8" s="281" t="s">
        <v>152</v>
      </c>
      <c r="R8" s="281" t="s">
        <v>152</v>
      </c>
      <c r="S8" s="281" t="s">
        <v>152</v>
      </c>
      <c r="T8" s="281" t="s">
        <v>152</v>
      </c>
      <c r="U8" s="281" t="s">
        <v>152</v>
      </c>
      <c r="V8" s="281" t="s">
        <v>152</v>
      </c>
      <c r="W8" s="608" t="s">
        <v>152</v>
      </c>
    </row>
    <row r="9" spans="1:23" x14ac:dyDescent="0.2">
      <c r="B9" s="278"/>
      <c r="C9" s="278"/>
      <c r="D9" s="278"/>
      <c r="E9" s="279"/>
      <c r="F9" s="280">
        <v>2005</v>
      </c>
      <c r="G9" s="280">
        <v>2006</v>
      </c>
      <c r="H9" s="280">
        <v>2007</v>
      </c>
      <c r="I9" s="280">
        <v>2008</v>
      </c>
      <c r="J9" s="280">
        <v>2009</v>
      </c>
      <c r="K9" s="280">
        <v>2010</v>
      </c>
      <c r="L9" s="280">
        <v>2011</v>
      </c>
      <c r="M9" s="280">
        <v>2012</v>
      </c>
      <c r="N9" s="280">
        <v>2013</v>
      </c>
      <c r="O9" s="281">
        <v>2014</v>
      </c>
      <c r="P9" s="281">
        <v>2015</v>
      </c>
      <c r="Q9" s="281">
        <v>2016</v>
      </c>
      <c r="R9" s="281">
        <v>2017</v>
      </c>
      <c r="S9" s="281">
        <v>2018</v>
      </c>
      <c r="T9" s="281">
        <v>2019</v>
      </c>
      <c r="U9" s="281">
        <v>2020</v>
      </c>
      <c r="V9" s="281">
        <v>2021</v>
      </c>
      <c r="W9" s="608">
        <v>2022</v>
      </c>
    </row>
    <row r="10" spans="1:23" x14ac:dyDescent="0.2">
      <c r="B10" s="434" t="s">
        <v>153</v>
      </c>
      <c r="C10" s="434" t="s">
        <v>154</v>
      </c>
      <c r="D10" s="434" t="s">
        <v>155</v>
      </c>
      <c r="E10" s="434" t="s">
        <v>156</v>
      </c>
      <c r="F10" s="280">
        <v>2006</v>
      </c>
      <c r="G10" s="280">
        <v>2007</v>
      </c>
      <c r="H10" s="280">
        <v>2008</v>
      </c>
      <c r="I10" s="280">
        <v>2009</v>
      </c>
      <c r="J10" s="280">
        <v>2010</v>
      </c>
      <c r="K10" s="280">
        <v>2011</v>
      </c>
      <c r="L10" s="280">
        <v>2012</v>
      </c>
      <c r="M10" s="280">
        <v>2013</v>
      </c>
      <c r="N10" s="280">
        <v>2014</v>
      </c>
      <c r="O10" s="281">
        <v>2015</v>
      </c>
      <c r="P10" s="281">
        <v>2016</v>
      </c>
      <c r="Q10" s="281">
        <v>2017</v>
      </c>
      <c r="R10" s="281">
        <v>2018</v>
      </c>
      <c r="S10" s="281">
        <v>2019</v>
      </c>
      <c r="T10" s="281">
        <v>2020</v>
      </c>
      <c r="U10" s="281">
        <v>2021</v>
      </c>
      <c r="V10" s="281">
        <v>2022</v>
      </c>
      <c r="W10" s="608">
        <v>2023</v>
      </c>
    </row>
    <row r="11" spans="1:23" x14ac:dyDescent="0.2">
      <c r="B11" s="435" t="s">
        <v>157</v>
      </c>
      <c r="C11" s="436" t="s">
        <v>158</v>
      </c>
      <c r="D11" s="436">
        <v>200</v>
      </c>
      <c r="E11" s="436">
        <v>1</v>
      </c>
      <c r="F11" s="292"/>
      <c r="G11" s="292"/>
      <c r="H11" s="292"/>
      <c r="I11" s="292"/>
      <c r="J11" s="292"/>
      <c r="K11" s="292"/>
      <c r="L11" s="292"/>
      <c r="M11" s="292"/>
      <c r="N11" s="292"/>
      <c r="O11" s="282"/>
      <c r="P11" s="282"/>
      <c r="Q11" s="281"/>
      <c r="R11" s="281"/>
      <c r="S11" s="281"/>
      <c r="T11" s="281"/>
      <c r="U11" s="282"/>
      <c r="V11" s="282"/>
      <c r="W11" s="608"/>
    </row>
    <row r="12" spans="1:23" x14ac:dyDescent="0.2">
      <c r="B12" s="436" t="s">
        <v>159</v>
      </c>
      <c r="C12" s="436" t="s">
        <v>158</v>
      </c>
      <c r="D12" s="436">
        <v>60</v>
      </c>
      <c r="E12" s="436">
        <v>1</v>
      </c>
      <c r="F12" s="292">
        <v>6</v>
      </c>
      <c r="G12" s="292"/>
      <c r="H12" s="292"/>
      <c r="I12" s="292"/>
      <c r="J12" s="292"/>
      <c r="K12" s="292"/>
      <c r="L12" s="292"/>
      <c r="M12" s="292"/>
      <c r="N12" s="292"/>
      <c r="O12" s="282"/>
      <c r="P12" s="282"/>
      <c r="Q12" s="281"/>
      <c r="R12" s="281"/>
      <c r="S12" s="281"/>
      <c r="T12" s="281"/>
      <c r="U12" s="282"/>
      <c r="V12" s="282"/>
      <c r="W12" s="608"/>
    </row>
    <row r="13" spans="1:23" x14ac:dyDescent="0.2">
      <c r="B13" s="436" t="s">
        <v>411</v>
      </c>
      <c r="C13" s="436" t="s">
        <v>158</v>
      </c>
      <c r="D13" s="436">
        <v>80</v>
      </c>
      <c r="E13" s="436"/>
      <c r="F13" s="292"/>
      <c r="G13" s="292"/>
      <c r="H13" s="292"/>
      <c r="I13" s="292"/>
      <c r="J13" s="292"/>
      <c r="K13" s="292"/>
      <c r="L13" s="292"/>
      <c r="M13" s="292"/>
      <c r="N13" s="292"/>
      <c r="O13" s="282">
        <v>10</v>
      </c>
      <c r="P13" s="282"/>
      <c r="Q13" s="281"/>
      <c r="R13" s="281"/>
      <c r="S13" s="281"/>
      <c r="T13" s="281"/>
      <c r="U13" s="282"/>
      <c r="V13" s="282"/>
      <c r="W13" s="608"/>
    </row>
    <row r="14" spans="1:23" x14ac:dyDescent="0.2">
      <c r="B14" s="436" t="s">
        <v>160</v>
      </c>
      <c r="C14" s="436" t="s">
        <v>158</v>
      </c>
      <c r="D14" s="436">
        <v>120</v>
      </c>
      <c r="E14" s="436">
        <v>1</v>
      </c>
      <c r="F14" s="292"/>
      <c r="G14" s="292"/>
      <c r="H14" s="292"/>
      <c r="I14" s="292"/>
      <c r="J14" s="292"/>
      <c r="K14" s="292"/>
      <c r="L14" s="292"/>
      <c r="M14" s="292"/>
      <c r="N14" s="292"/>
      <c r="O14" s="282"/>
      <c r="P14" s="282"/>
      <c r="Q14" s="281"/>
      <c r="R14" s="281"/>
      <c r="S14" s="281"/>
      <c r="T14" s="281"/>
      <c r="U14" s="282"/>
      <c r="V14" s="282"/>
      <c r="W14" s="608"/>
    </row>
    <row r="15" spans="1:23" x14ac:dyDescent="0.2">
      <c r="B15" s="436" t="s">
        <v>160</v>
      </c>
      <c r="C15" s="436" t="s">
        <v>158</v>
      </c>
      <c r="D15" s="436">
        <v>60</v>
      </c>
      <c r="E15" s="436">
        <v>1</v>
      </c>
      <c r="F15" s="292"/>
      <c r="G15" s="292"/>
      <c r="H15" s="292"/>
      <c r="I15" s="292"/>
      <c r="J15" s="292"/>
      <c r="K15" s="292"/>
      <c r="L15" s="292"/>
      <c r="M15" s="292"/>
      <c r="N15" s="292"/>
      <c r="O15" s="282"/>
      <c r="P15" s="282"/>
      <c r="Q15" s="281"/>
      <c r="R15" s="281"/>
      <c r="S15" s="281"/>
      <c r="T15" s="281"/>
      <c r="U15" s="282"/>
      <c r="V15" s="282"/>
      <c r="W15" s="608"/>
    </row>
    <row r="16" spans="1:23" x14ac:dyDescent="0.2">
      <c r="B16" s="436" t="s">
        <v>160</v>
      </c>
      <c r="C16" s="436" t="s">
        <v>158</v>
      </c>
      <c r="D16" s="436">
        <v>20</v>
      </c>
      <c r="E16" s="436"/>
      <c r="F16" s="292"/>
      <c r="G16" s="292"/>
      <c r="H16" s="292"/>
      <c r="I16" s="292"/>
      <c r="J16" s="292"/>
      <c r="K16" s="292"/>
      <c r="L16" s="292"/>
      <c r="M16" s="292"/>
      <c r="N16" s="292"/>
      <c r="O16" s="282"/>
      <c r="P16" s="282"/>
      <c r="Q16" s="281"/>
      <c r="R16" s="281"/>
      <c r="S16" s="281"/>
      <c r="T16" s="281"/>
      <c r="U16" s="282"/>
      <c r="V16" s="282"/>
      <c r="W16" s="608"/>
    </row>
    <row r="17" spans="2:26" x14ac:dyDescent="0.2">
      <c r="B17" s="436" t="s">
        <v>161</v>
      </c>
      <c r="C17" s="436" t="s">
        <v>158</v>
      </c>
      <c r="D17" s="436">
        <v>120</v>
      </c>
      <c r="E17" s="436">
        <v>1</v>
      </c>
      <c r="F17" s="292"/>
      <c r="G17" s="292"/>
      <c r="H17" s="292"/>
      <c r="I17" s="292"/>
      <c r="J17" s="292"/>
      <c r="K17" s="292"/>
      <c r="L17" s="292"/>
      <c r="M17" s="292"/>
      <c r="N17" s="292"/>
      <c r="O17" s="282"/>
      <c r="P17" s="282"/>
      <c r="Q17" s="281"/>
      <c r="R17" s="281"/>
      <c r="S17" s="281"/>
      <c r="T17" s="281"/>
      <c r="U17" s="282"/>
      <c r="V17" s="282"/>
      <c r="W17" s="608"/>
    </row>
    <row r="18" spans="2:26" x14ac:dyDescent="0.2">
      <c r="B18" s="436" t="s">
        <v>161</v>
      </c>
      <c r="C18" s="436" t="s">
        <v>158</v>
      </c>
      <c r="D18" s="436">
        <v>60</v>
      </c>
      <c r="E18" s="436"/>
      <c r="F18" s="292"/>
      <c r="G18" s="292"/>
      <c r="H18" s="292"/>
      <c r="I18" s="292"/>
      <c r="J18" s="292"/>
      <c r="K18" s="292"/>
      <c r="L18" s="292"/>
      <c r="M18" s="292"/>
      <c r="N18" s="292"/>
      <c r="O18" s="282"/>
      <c r="P18" s="282"/>
      <c r="Q18" s="281"/>
      <c r="R18" s="281"/>
      <c r="S18" s="281"/>
      <c r="T18" s="281"/>
      <c r="U18" s="282"/>
      <c r="V18" s="282"/>
      <c r="W18" s="608"/>
    </row>
    <row r="19" spans="2:26" x14ac:dyDescent="0.2">
      <c r="B19" s="436" t="s">
        <v>162</v>
      </c>
      <c r="C19" s="436" t="s">
        <v>158</v>
      </c>
      <c r="D19" s="436">
        <v>120</v>
      </c>
      <c r="E19" s="436">
        <v>1</v>
      </c>
      <c r="F19" s="292"/>
      <c r="G19" s="292"/>
      <c r="H19" s="292"/>
      <c r="I19" s="292"/>
      <c r="J19" s="292"/>
      <c r="K19" s="292"/>
      <c r="L19" s="292"/>
      <c r="M19" s="292"/>
      <c r="N19" s="292"/>
      <c r="O19" s="282"/>
      <c r="P19" s="282"/>
      <c r="Q19" s="281"/>
      <c r="R19" s="281"/>
      <c r="S19" s="281"/>
      <c r="T19" s="281"/>
      <c r="U19" s="282"/>
      <c r="V19" s="282"/>
      <c r="W19" s="608"/>
    </row>
    <row r="20" spans="2:26" x14ac:dyDescent="0.2">
      <c r="B20" s="436" t="s">
        <v>467</v>
      </c>
      <c r="C20" s="436"/>
      <c r="D20" s="436">
        <v>80</v>
      </c>
      <c r="E20" s="436">
        <v>1</v>
      </c>
      <c r="F20" s="292"/>
      <c r="G20" s="292"/>
      <c r="H20" s="292"/>
      <c r="I20" s="292"/>
      <c r="J20" s="292"/>
      <c r="K20" s="292"/>
      <c r="L20" s="292"/>
      <c r="M20" s="292"/>
      <c r="N20" s="292"/>
      <c r="O20" s="282"/>
      <c r="P20" s="282"/>
      <c r="Q20" s="282">
        <v>8</v>
      </c>
      <c r="R20" s="282">
        <v>8</v>
      </c>
      <c r="S20" s="282">
        <v>12</v>
      </c>
      <c r="T20" s="281"/>
      <c r="U20" s="282"/>
      <c r="V20" s="282"/>
      <c r="W20" s="608"/>
    </row>
    <row r="21" spans="2:26" x14ac:dyDescent="0.2">
      <c r="B21" s="436" t="s">
        <v>577</v>
      </c>
      <c r="C21" s="436"/>
      <c r="D21" s="436">
        <v>80</v>
      </c>
      <c r="E21" s="436">
        <v>1</v>
      </c>
      <c r="F21" s="292"/>
      <c r="G21" s="292"/>
      <c r="H21" s="292"/>
      <c r="I21" s="292"/>
      <c r="J21" s="292"/>
      <c r="K21" s="292"/>
      <c r="L21" s="292"/>
      <c r="M21" s="292"/>
      <c r="N21" s="292"/>
      <c r="O21" s="282"/>
      <c r="P21" s="282"/>
      <c r="Q21" s="282"/>
      <c r="R21" s="282"/>
      <c r="S21" s="282"/>
      <c r="T21" s="282">
        <v>11</v>
      </c>
      <c r="U21" s="282">
        <v>13</v>
      </c>
      <c r="V21" s="282">
        <v>9</v>
      </c>
      <c r="W21" s="608">
        <v>11</v>
      </c>
      <c r="Y21" s="36">
        <f>SUM(W21:W39)+SUM('GUW Eupen'!W12:W106)+'GUW Eupen'!W112+SUM('GUW Kelmis'!W12:W62)+SUM('GUW Sankt Vith'!W18:W125)</f>
        <v>741</v>
      </c>
      <c r="Z21" s="36">
        <f>Y21/1104</f>
        <v>0.67119565217391308</v>
      </c>
    </row>
    <row r="22" spans="2:26" x14ac:dyDescent="0.2">
      <c r="B22" s="436" t="s">
        <v>578</v>
      </c>
      <c r="C22" s="436"/>
      <c r="D22" s="436">
        <v>80</v>
      </c>
      <c r="E22" s="436">
        <v>2</v>
      </c>
      <c r="F22" s="292"/>
      <c r="G22" s="292"/>
      <c r="H22" s="292"/>
      <c r="I22" s="292"/>
      <c r="J22" s="292"/>
      <c r="K22" s="292"/>
      <c r="L22" s="292"/>
      <c r="M22" s="292"/>
      <c r="N22" s="292"/>
      <c r="O22" s="282"/>
      <c r="P22" s="282"/>
      <c r="Q22" s="282"/>
      <c r="R22" s="282"/>
      <c r="S22" s="282"/>
      <c r="T22" s="282">
        <v>9</v>
      </c>
      <c r="U22" s="724">
        <v>8</v>
      </c>
      <c r="V22" s="724">
        <v>8</v>
      </c>
      <c r="W22" s="609">
        <v>13</v>
      </c>
    </row>
    <row r="23" spans="2:26" x14ac:dyDescent="0.2">
      <c r="B23" s="436" t="s">
        <v>163</v>
      </c>
      <c r="C23" s="436" t="s">
        <v>158</v>
      </c>
      <c r="D23" s="436">
        <v>160</v>
      </c>
      <c r="E23" s="436">
        <v>1</v>
      </c>
      <c r="F23" s="292">
        <v>10</v>
      </c>
      <c r="G23" s="292">
        <v>8</v>
      </c>
      <c r="H23" s="292">
        <v>17</v>
      </c>
      <c r="I23" s="292">
        <v>17</v>
      </c>
      <c r="J23" s="292">
        <v>15</v>
      </c>
      <c r="K23" s="292">
        <v>10</v>
      </c>
      <c r="L23" s="292">
        <v>8</v>
      </c>
      <c r="M23" s="292">
        <v>10</v>
      </c>
      <c r="N23" s="292">
        <v>9</v>
      </c>
      <c r="O23" s="282"/>
      <c r="P23" s="282"/>
      <c r="Q23" s="282">
        <v>8</v>
      </c>
      <c r="R23" s="282"/>
      <c r="S23" s="282">
        <v>8</v>
      </c>
      <c r="T23" s="282">
        <v>9</v>
      </c>
      <c r="U23" s="724">
        <v>8</v>
      </c>
      <c r="V23" s="724">
        <v>8</v>
      </c>
      <c r="W23" s="609">
        <v>8</v>
      </c>
    </row>
    <row r="24" spans="2:26" x14ac:dyDescent="0.2">
      <c r="B24" s="436" t="s">
        <v>163</v>
      </c>
      <c r="C24" s="436" t="s">
        <v>158</v>
      </c>
      <c r="D24" s="436">
        <v>160</v>
      </c>
      <c r="E24" s="436">
        <v>2</v>
      </c>
      <c r="F24" s="292">
        <v>8</v>
      </c>
      <c r="G24" s="292">
        <v>5</v>
      </c>
      <c r="H24" s="292">
        <v>7</v>
      </c>
      <c r="I24" s="292">
        <v>8</v>
      </c>
      <c r="J24" s="292">
        <v>15</v>
      </c>
      <c r="K24" s="292">
        <v>9</v>
      </c>
      <c r="L24" s="292">
        <v>8</v>
      </c>
      <c r="M24" s="292">
        <v>8</v>
      </c>
      <c r="N24" s="292">
        <v>8</v>
      </c>
      <c r="O24" s="282">
        <v>9</v>
      </c>
      <c r="P24" s="1127">
        <v>8</v>
      </c>
      <c r="Q24" s="1127">
        <v>8</v>
      </c>
      <c r="R24" s="1127">
        <v>9</v>
      </c>
      <c r="S24" s="1127">
        <v>8</v>
      </c>
      <c r="T24" s="1127">
        <v>10</v>
      </c>
      <c r="U24" s="1127">
        <v>8</v>
      </c>
      <c r="V24" s="724">
        <v>8</v>
      </c>
      <c r="W24" s="609">
        <v>8</v>
      </c>
      <c r="Y24" s="36">
        <f>SUM(Haushaltskurse!V85)/1104</f>
        <v>0.27536231884057971</v>
      </c>
    </row>
    <row r="25" spans="2:26" x14ac:dyDescent="0.2">
      <c r="B25" s="436" t="s">
        <v>163</v>
      </c>
      <c r="C25" s="436" t="s">
        <v>158</v>
      </c>
      <c r="D25" s="436">
        <v>160</v>
      </c>
      <c r="E25" s="436">
        <v>3</v>
      </c>
      <c r="F25" s="292">
        <v>7</v>
      </c>
      <c r="G25" s="292">
        <v>4</v>
      </c>
      <c r="H25" s="292">
        <v>5</v>
      </c>
      <c r="I25" s="292">
        <v>7</v>
      </c>
      <c r="J25" s="292">
        <v>8</v>
      </c>
      <c r="K25" s="292">
        <v>7</v>
      </c>
      <c r="L25" s="292">
        <v>8</v>
      </c>
      <c r="M25" s="292">
        <v>8</v>
      </c>
      <c r="N25" s="292">
        <v>8</v>
      </c>
      <c r="O25" s="282"/>
      <c r="P25" s="1128"/>
      <c r="Q25" s="1128"/>
      <c r="R25" s="1128"/>
      <c r="S25" s="1128"/>
      <c r="T25" s="1128"/>
      <c r="U25" s="1128"/>
      <c r="V25" s="724"/>
      <c r="W25" s="609">
        <v>8</v>
      </c>
    </row>
    <row r="26" spans="2:26" x14ac:dyDescent="0.2">
      <c r="B26" s="436" t="s">
        <v>164</v>
      </c>
      <c r="C26" s="436" t="s">
        <v>158</v>
      </c>
      <c r="D26" s="436">
        <v>160</v>
      </c>
      <c r="E26" s="436">
        <v>1</v>
      </c>
      <c r="F26" s="292">
        <v>31</v>
      </c>
      <c r="G26" s="292">
        <v>32</v>
      </c>
      <c r="H26" s="292">
        <v>31</v>
      </c>
      <c r="I26" s="292">
        <v>10</v>
      </c>
      <c r="J26" s="292">
        <v>18</v>
      </c>
      <c r="K26" s="292">
        <v>18</v>
      </c>
      <c r="L26" s="292">
        <v>14</v>
      </c>
      <c r="M26" s="292">
        <v>14</v>
      </c>
      <c r="N26" s="292">
        <v>12</v>
      </c>
      <c r="O26" s="282">
        <v>8</v>
      </c>
      <c r="P26" s="282">
        <v>11</v>
      </c>
      <c r="Q26" s="282">
        <v>10</v>
      </c>
      <c r="R26" s="282">
        <v>8</v>
      </c>
      <c r="S26" s="282">
        <v>8</v>
      </c>
      <c r="T26" s="282">
        <v>8</v>
      </c>
      <c r="U26" s="282">
        <v>8</v>
      </c>
      <c r="V26" s="282"/>
      <c r="W26" s="608">
        <v>8</v>
      </c>
    </row>
    <row r="27" spans="2:26" x14ac:dyDescent="0.2">
      <c r="B27" s="436" t="s">
        <v>164</v>
      </c>
      <c r="C27" s="436" t="s">
        <v>158</v>
      </c>
      <c r="D27" s="436">
        <v>160</v>
      </c>
      <c r="E27" s="436">
        <v>2</v>
      </c>
      <c r="F27" s="292">
        <v>14</v>
      </c>
      <c r="G27" s="292">
        <v>15</v>
      </c>
      <c r="H27" s="292">
        <v>24</v>
      </c>
      <c r="I27" s="292">
        <v>13</v>
      </c>
      <c r="J27" s="292">
        <v>11</v>
      </c>
      <c r="K27" s="292">
        <v>10</v>
      </c>
      <c r="L27" s="1129">
        <v>12</v>
      </c>
      <c r="M27" s="292">
        <v>16</v>
      </c>
      <c r="N27" s="292">
        <v>10</v>
      </c>
      <c r="O27" s="282"/>
      <c r="P27" s="282">
        <v>12</v>
      </c>
      <c r="Q27" s="282">
        <v>8</v>
      </c>
      <c r="R27" s="282">
        <v>9</v>
      </c>
      <c r="S27" s="282">
        <v>8</v>
      </c>
      <c r="T27" s="282">
        <v>9</v>
      </c>
      <c r="U27" s="1127">
        <v>8</v>
      </c>
      <c r="V27" s="724">
        <v>8</v>
      </c>
      <c r="W27" s="609"/>
    </row>
    <row r="28" spans="2:26" ht="12.75" customHeight="1" x14ac:dyDescent="0.2">
      <c r="B28" s="436" t="s">
        <v>164</v>
      </c>
      <c r="C28" s="436" t="s">
        <v>158</v>
      </c>
      <c r="D28" s="436">
        <v>160</v>
      </c>
      <c r="E28" s="436">
        <v>3</v>
      </c>
      <c r="F28" s="292">
        <v>8</v>
      </c>
      <c r="G28" s="292">
        <v>13</v>
      </c>
      <c r="H28" s="292">
        <v>10</v>
      </c>
      <c r="I28" s="292">
        <v>12</v>
      </c>
      <c r="J28" s="292">
        <v>8</v>
      </c>
      <c r="K28" s="292">
        <v>8</v>
      </c>
      <c r="L28" s="1130"/>
      <c r="M28" s="292"/>
      <c r="N28" s="292">
        <v>13</v>
      </c>
      <c r="O28" s="282">
        <v>12</v>
      </c>
      <c r="P28" s="282"/>
      <c r="Q28" s="282">
        <v>9</v>
      </c>
      <c r="R28" s="282"/>
      <c r="S28" s="282">
        <v>8</v>
      </c>
      <c r="T28" s="282">
        <v>8</v>
      </c>
      <c r="U28" s="1128"/>
      <c r="V28" s="724"/>
      <c r="W28" s="609">
        <v>9</v>
      </c>
    </row>
    <row r="29" spans="2:26" x14ac:dyDescent="0.2">
      <c r="B29" s="436" t="s">
        <v>288</v>
      </c>
      <c r="C29" s="436"/>
      <c r="D29" s="436">
        <v>80</v>
      </c>
      <c r="E29" s="436">
        <v>1</v>
      </c>
      <c r="F29" s="292"/>
      <c r="G29" s="292"/>
      <c r="H29" s="292"/>
      <c r="I29" s="292">
        <v>13</v>
      </c>
      <c r="J29" s="292">
        <v>13</v>
      </c>
      <c r="K29" s="292">
        <v>13</v>
      </c>
      <c r="L29" s="292">
        <v>10</v>
      </c>
      <c r="M29" s="292">
        <v>9</v>
      </c>
      <c r="N29" s="292">
        <v>10</v>
      </c>
      <c r="O29" s="282">
        <v>11</v>
      </c>
      <c r="P29" s="282">
        <v>9</v>
      </c>
      <c r="Q29" s="282">
        <v>8</v>
      </c>
      <c r="R29" s="282">
        <v>13</v>
      </c>
      <c r="S29" s="282">
        <v>10</v>
      </c>
      <c r="T29" s="282">
        <v>8</v>
      </c>
      <c r="U29" s="282">
        <v>8</v>
      </c>
      <c r="V29" s="282">
        <v>8</v>
      </c>
      <c r="W29" s="608">
        <v>8</v>
      </c>
    </row>
    <row r="30" spans="2:26" x14ac:dyDescent="0.2">
      <c r="B30" s="436" t="s">
        <v>495</v>
      </c>
      <c r="C30" s="436"/>
      <c r="D30" s="436">
        <v>80</v>
      </c>
      <c r="E30" s="436">
        <v>1</v>
      </c>
      <c r="F30" s="292"/>
      <c r="G30" s="292"/>
      <c r="H30" s="292"/>
      <c r="I30" s="292">
        <v>20</v>
      </c>
      <c r="J30" s="292">
        <v>8</v>
      </c>
      <c r="K30" s="292">
        <v>12</v>
      </c>
      <c r="L30" s="292"/>
      <c r="M30" s="292"/>
      <c r="N30" s="292"/>
      <c r="O30" s="282"/>
      <c r="P30" s="282"/>
      <c r="Q30" s="282">
        <v>8</v>
      </c>
      <c r="R30" s="282">
        <v>9</v>
      </c>
      <c r="S30" s="282">
        <v>8</v>
      </c>
      <c r="T30" s="282">
        <v>8</v>
      </c>
      <c r="U30" s="282">
        <v>8</v>
      </c>
      <c r="V30" s="282"/>
      <c r="W30" s="608"/>
    </row>
    <row r="31" spans="2:26" x14ac:dyDescent="0.2">
      <c r="B31" s="436" t="s">
        <v>496</v>
      </c>
      <c r="C31" s="436"/>
      <c r="D31" s="436">
        <v>80</v>
      </c>
      <c r="E31" s="436">
        <v>2</v>
      </c>
      <c r="F31" s="292"/>
      <c r="G31" s="292"/>
      <c r="H31" s="292"/>
      <c r="I31" s="292"/>
      <c r="J31" s="292"/>
      <c r="K31" s="292"/>
      <c r="L31" s="292"/>
      <c r="M31" s="292"/>
      <c r="N31" s="292"/>
      <c r="O31" s="282"/>
      <c r="P31" s="282"/>
      <c r="Q31" s="282"/>
      <c r="R31" s="282"/>
      <c r="S31" s="282"/>
      <c r="T31" s="282">
        <v>8</v>
      </c>
      <c r="U31" s="282">
        <v>5</v>
      </c>
      <c r="V31" s="282">
        <v>8</v>
      </c>
      <c r="W31" s="608">
        <v>8</v>
      </c>
    </row>
    <row r="32" spans="2:26" x14ac:dyDescent="0.2">
      <c r="B32" s="436" t="s">
        <v>496</v>
      </c>
      <c r="C32" s="436"/>
      <c r="D32" s="436">
        <v>80</v>
      </c>
      <c r="E32" s="436">
        <v>3</v>
      </c>
      <c r="F32" s="292"/>
      <c r="G32" s="292"/>
      <c r="H32" s="292"/>
      <c r="I32" s="292"/>
      <c r="J32" s="292"/>
      <c r="K32" s="292"/>
      <c r="L32" s="292"/>
      <c r="M32" s="292"/>
      <c r="N32" s="292"/>
      <c r="O32" s="282"/>
      <c r="P32" s="282"/>
      <c r="Q32" s="282"/>
      <c r="R32" s="282"/>
      <c r="S32" s="282">
        <v>9</v>
      </c>
      <c r="T32" s="282"/>
      <c r="U32" s="282"/>
      <c r="V32" s="282"/>
      <c r="W32" s="608"/>
    </row>
    <row r="33" spans="2:23" x14ac:dyDescent="0.2">
      <c r="B33" s="436" t="s">
        <v>291</v>
      </c>
      <c r="C33" s="436" t="s">
        <v>158</v>
      </c>
      <c r="D33" s="436">
        <v>80</v>
      </c>
      <c r="E33" s="436">
        <v>1</v>
      </c>
      <c r="F33" s="292"/>
      <c r="G33" s="292"/>
      <c r="H33" s="292"/>
      <c r="I33" s="292"/>
      <c r="J33" s="292">
        <v>9</v>
      </c>
      <c r="K33" s="292">
        <v>10</v>
      </c>
      <c r="L33" s="292"/>
      <c r="M33" s="292">
        <v>9</v>
      </c>
      <c r="N33" s="292">
        <v>10</v>
      </c>
      <c r="O33" s="282"/>
      <c r="P33" s="282"/>
      <c r="Q33" s="282"/>
      <c r="R33" s="282"/>
      <c r="S33" s="282"/>
      <c r="T33" s="282"/>
      <c r="U33" s="282"/>
      <c r="V33" s="282"/>
      <c r="W33" s="608"/>
    </row>
    <row r="34" spans="2:23" x14ac:dyDescent="0.2">
      <c r="B34" s="436" t="s">
        <v>346</v>
      </c>
      <c r="C34" s="436"/>
      <c r="D34" s="436">
        <v>80</v>
      </c>
      <c r="E34" s="436">
        <v>1</v>
      </c>
      <c r="F34" s="292"/>
      <c r="G34" s="292"/>
      <c r="H34" s="292"/>
      <c r="I34" s="292"/>
      <c r="J34" s="292"/>
      <c r="K34" s="292"/>
      <c r="L34" s="292"/>
      <c r="M34" s="292"/>
      <c r="N34" s="292">
        <v>8</v>
      </c>
      <c r="O34" s="282">
        <v>8</v>
      </c>
      <c r="P34" s="282">
        <v>8</v>
      </c>
      <c r="Q34" s="282"/>
      <c r="R34" s="282"/>
      <c r="S34" s="282"/>
      <c r="T34" s="282"/>
      <c r="U34" s="282"/>
      <c r="V34" s="282"/>
      <c r="W34" s="608"/>
    </row>
    <row r="35" spans="2:23" x14ac:dyDescent="0.2">
      <c r="B35" s="436" t="s">
        <v>589</v>
      </c>
      <c r="C35" s="436"/>
      <c r="D35" s="436">
        <v>80</v>
      </c>
      <c r="E35" s="436">
        <v>1</v>
      </c>
      <c r="F35" s="292"/>
      <c r="G35" s="292"/>
      <c r="H35" s="292"/>
      <c r="I35" s="292"/>
      <c r="J35" s="292"/>
      <c r="K35" s="292"/>
      <c r="L35" s="292"/>
      <c r="M35" s="292"/>
      <c r="N35" s="292">
        <v>8</v>
      </c>
      <c r="O35" s="282">
        <v>8</v>
      </c>
      <c r="P35" s="282">
        <v>9</v>
      </c>
      <c r="Q35" s="282"/>
      <c r="R35" s="282"/>
      <c r="S35" s="282"/>
      <c r="T35" s="282"/>
      <c r="U35" s="282">
        <v>8</v>
      </c>
      <c r="V35" s="282">
        <v>8</v>
      </c>
      <c r="W35" s="608">
        <v>8</v>
      </c>
    </row>
    <row r="36" spans="2:23" x14ac:dyDescent="0.2">
      <c r="B36" s="436" t="s">
        <v>579</v>
      </c>
      <c r="C36" s="436"/>
      <c r="D36" s="436">
        <v>120</v>
      </c>
      <c r="E36" s="436">
        <v>2</v>
      </c>
      <c r="F36" s="292"/>
      <c r="G36" s="292"/>
      <c r="H36" s="292"/>
      <c r="I36" s="292"/>
      <c r="J36" s="292"/>
      <c r="K36" s="292"/>
      <c r="L36" s="292"/>
      <c r="M36" s="292"/>
      <c r="N36" s="292"/>
      <c r="O36" s="282"/>
      <c r="P36" s="282"/>
      <c r="Q36" s="282"/>
      <c r="R36" s="282"/>
      <c r="S36" s="282"/>
      <c r="T36" s="282">
        <v>8</v>
      </c>
      <c r="U36" s="282">
        <v>5</v>
      </c>
      <c r="V36" s="282">
        <v>8</v>
      </c>
      <c r="W36" s="608">
        <v>8</v>
      </c>
    </row>
    <row r="37" spans="2:23" x14ac:dyDescent="0.2">
      <c r="B37" s="436" t="s">
        <v>347</v>
      </c>
      <c r="C37" s="436"/>
      <c r="D37" s="436">
        <v>120</v>
      </c>
      <c r="E37" s="436">
        <v>1</v>
      </c>
      <c r="F37" s="292"/>
      <c r="G37" s="292"/>
      <c r="H37" s="292"/>
      <c r="I37" s="292"/>
      <c r="J37" s="292"/>
      <c r="K37" s="292"/>
      <c r="L37" s="292"/>
      <c r="M37" s="292"/>
      <c r="N37" s="292"/>
      <c r="O37" s="282"/>
      <c r="P37" s="282"/>
      <c r="Q37" s="282">
        <v>12</v>
      </c>
      <c r="R37" s="282">
        <v>11</v>
      </c>
      <c r="S37" s="282">
        <v>8</v>
      </c>
      <c r="T37" s="282"/>
      <c r="U37" s="282"/>
      <c r="V37" s="282"/>
      <c r="W37" s="608"/>
    </row>
    <row r="38" spans="2:23" x14ac:dyDescent="0.2">
      <c r="B38" s="436" t="s">
        <v>468</v>
      </c>
      <c r="C38" s="436"/>
      <c r="D38" s="436">
        <v>80</v>
      </c>
      <c r="E38" s="436">
        <v>1</v>
      </c>
      <c r="F38" s="292"/>
      <c r="G38" s="292"/>
      <c r="H38" s="292"/>
      <c r="I38" s="292"/>
      <c r="J38" s="292"/>
      <c r="K38" s="292"/>
      <c r="L38" s="292"/>
      <c r="M38" s="292"/>
      <c r="N38" s="292"/>
      <c r="O38" s="282"/>
      <c r="P38" s="282"/>
      <c r="Q38" s="282">
        <v>8</v>
      </c>
      <c r="R38" s="282"/>
      <c r="S38" s="282"/>
      <c r="T38" s="282"/>
      <c r="U38" s="282"/>
      <c r="V38" s="282"/>
      <c r="W38" s="608"/>
    </row>
    <row r="39" spans="2:23" x14ac:dyDescent="0.2">
      <c r="B39" s="436" t="s">
        <v>469</v>
      </c>
      <c r="C39" s="436"/>
      <c r="D39" s="436">
        <v>80</v>
      </c>
      <c r="E39" s="436">
        <v>1</v>
      </c>
      <c r="F39" s="292"/>
      <c r="G39" s="292"/>
      <c r="H39" s="292"/>
      <c r="I39" s="292"/>
      <c r="J39" s="292"/>
      <c r="K39" s="292"/>
      <c r="L39" s="292"/>
      <c r="M39" s="292"/>
      <c r="N39" s="292"/>
      <c r="O39" s="282"/>
      <c r="P39" s="282"/>
      <c r="Q39" s="282">
        <v>9</v>
      </c>
      <c r="R39" s="282"/>
      <c r="S39" s="282"/>
      <c r="T39" s="282"/>
      <c r="U39" s="282"/>
      <c r="V39" s="282"/>
      <c r="W39" s="608"/>
    </row>
    <row r="40" spans="2:23" x14ac:dyDescent="0.2">
      <c r="B40" s="436" t="s">
        <v>165</v>
      </c>
      <c r="C40" s="436" t="s">
        <v>158</v>
      </c>
      <c r="D40" s="436">
        <v>120</v>
      </c>
      <c r="E40" s="436">
        <v>1</v>
      </c>
      <c r="F40" s="292">
        <v>8</v>
      </c>
      <c r="G40" s="292">
        <v>12</v>
      </c>
      <c r="H40" s="292">
        <v>6</v>
      </c>
      <c r="I40" s="292">
        <v>8</v>
      </c>
      <c r="J40" s="292">
        <v>8</v>
      </c>
      <c r="K40" s="292">
        <v>8</v>
      </c>
      <c r="L40" s="292">
        <v>8</v>
      </c>
      <c r="M40" s="292">
        <v>8</v>
      </c>
      <c r="N40" s="292"/>
      <c r="O40" s="282">
        <v>8</v>
      </c>
      <c r="P40" s="282">
        <v>8</v>
      </c>
      <c r="Q40" s="282"/>
      <c r="R40" s="282">
        <v>8</v>
      </c>
      <c r="S40" s="282"/>
      <c r="T40" s="282">
        <v>9</v>
      </c>
      <c r="U40" s="282"/>
      <c r="V40" s="282"/>
      <c r="W40" s="608">
        <v>8</v>
      </c>
    </row>
    <row r="41" spans="2:23" x14ac:dyDescent="0.2">
      <c r="B41" s="436" t="s">
        <v>470</v>
      </c>
      <c r="C41" s="436"/>
      <c r="D41" s="436">
        <v>120</v>
      </c>
      <c r="E41" s="436">
        <v>1</v>
      </c>
      <c r="F41" s="292"/>
      <c r="G41" s="292"/>
      <c r="H41" s="292"/>
      <c r="I41" s="292"/>
      <c r="J41" s="292"/>
      <c r="K41" s="292"/>
      <c r="L41" s="292"/>
      <c r="M41" s="292"/>
      <c r="N41" s="292"/>
      <c r="O41" s="282"/>
      <c r="P41" s="282">
        <v>8</v>
      </c>
      <c r="Q41" s="282">
        <v>8</v>
      </c>
      <c r="R41" s="282">
        <v>8</v>
      </c>
      <c r="S41" s="282">
        <v>9</v>
      </c>
      <c r="T41" s="282"/>
      <c r="U41" s="282"/>
      <c r="V41" s="282"/>
      <c r="W41" s="608"/>
    </row>
    <row r="42" spans="2:23" x14ac:dyDescent="0.2">
      <c r="B42" s="436" t="s">
        <v>471</v>
      </c>
      <c r="C42" s="436"/>
      <c r="D42" s="436">
        <v>120</v>
      </c>
      <c r="E42" s="436">
        <v>1</v>
      </c>
      <c r="F42" s="292"/>
      <c r="G42" s="292"/>
      <c r="H42" s="292"/>
      <c r="I42" s="292"/>
      <c r="J42" s="292"/>
      <c r="K42" s="292"/>
      <c r="L42" s="292"/>
      <c r="M42" s="292"/>
      <c r="N42" s="292"/>
      <c r="O42" s="282"/>
      <c r="P42" s="282"/>
      <c r="Q42" s="282">
        <v>8</v>
      </c>
      <c r="R42" s="282"/>
      <c r="S42" s="282"/>
      <c r="T42" s="282"/>
      <c r="U42" s="282"/>
      <c r="V42" s="282"/>
      <c r="W42" s="608"/>
    </row>
    <row r="43" spans="2:23" x14ac:dyDescent="0.2">
      <c r="B43" s="436" t="s">
        <v>166</v>
      </c>
      <c r="C43" s="436" t="s">
        <v>158</v>
      </c>
      <c r="D43" s="436">
        <v>120</v>
      </c>
      <c r="E43" s="436">
        <v>1</v>
      </c>
      <c r="F43" s="292">
        <v>9</v>
      </c>
      <c r="G43" s="292">
        <v>8</v>
      </c>
      <c r="H43" s="292">
        <v>7</v>
      </c>
      <c r="I43" s="292">
        <v>8</v>
      </c>
      <c r="J43" s="292">
        <v>8</v>
      </c>
      <c r="K43" s="292">
        <v>8</v>
      </c>
      <c r="L43" s="292">
        <v>8</v>
      </c>
      <c r="M43" s="292">
        <v>9</v>
      </c>
      <c r="N43" s="292">
        <v>8</v>
      </c>
      <c r="O43" s="282">
        <v>9</v>
      </c>
      <c r="P43" s="282"/>
      <c r="Q43" s="281"/>
      <c r="R43" s="281"/>
      <c r="S43" s="281"/>
      <c r="T43" s="281"/>
      <c r="U43" s="282"/>
      <c r="V43" s="282"/>
      <c r="W43" s="608"/>
    </row>
    <row r="44" spans="2:23" x14ac:dyDescent="0.2">
      <c r="B44" s="436" t="s">
        <v>167</v>
      </c>
      <c r="C44" s="436" t="s">
        <v>158</v>
      </c>
      <c r="D44" s="436">
        <v>120</v>
      </c>
      <c r="E44" s="436">
        <v>1</v>
      </c>
      <c r="F44" s="292">
        <v>13</v>
      </c>
      <c r="G44" s="292">
        <v>15</v>
      </c>
      <c r="H44" s="292">
        <v>12</v>
      </c>
      <c r="I44" s="292">
        <v>8</v>
      </c>
      <c r="J44" s="292">
        <v>8</v>
      </c>
      <c r="K44" s="292">
        <v>8</v>
      </c>
      <c r="L44" s="292">
        <v>8</v>
      </c>
      <c r="M44" s="292">
        <v>9</v>
      </c>
      <c r="N44" s="292">
        <v>8</v>
      </c>
      <c r="O44" s="282">
        <v>8</v>
      </c>
      <c r="P44" s="282"/>
      <c r="Q44" s="281"/>
      <c r="R44" s="281"/>
      <c r="S44" s="281"/>
      <c r="T44" s="281"/>
      <c r="U44" s="282"/>
      <c r="V44" s="282"/>
      <c r="W44" s="608"/>
    </row>
    <row r="45" spans="2:23" x14ac:dyDescent="0.2">
      <c r="B45" s="436" t="s">
        <v>168</v>
      </c>
      <c r="C45" s="436" t="s">
        <v>158</v>
      </c>
      <c r="D45" s="436">
        <v>120</v>
      </c>
      <c r="E45" s="436">
        <v>1</v>
      </c>
      <c r="F45" s="292">
        <v>10</v>
      </c>
      <c r="G45" s="292">
        <v>8</v>
      </c>
      <c r="H45" s="292">
        <v>8</v>
      </c>
      <c r="I45" s="292">
        <v>8</v>
      </c>
      <c r="J45" s="292">
        <v>9</v>
      </c>
      <c r="K45" s="292">
        <v>8</v>
      </c>
      <c r="L45" s="292"/>
      <c r="M45" s="292"/>
      <c r="N45" s="292"/>
      <c r="O45" s="282"/>
      <c r="P45" s="282"/>
      <c r="Q45" s="281"/>
      <c r="R45" s="281"/>
      <c r="S45" s="281"/>
      <c r="T45" s="281"/>
      <c r="U45" s="282"/>
      <c r="V45" s="282"/>
      <c r="W45" s="608"/>
    </row>
    <row r="46" spans="2:23" x14ac:dyDescent="0.2">
      <c r="B46" s="436" t="s">
        <v>241</v>
      </c>
      <c r="C46" s="436" t="s">
        <v>158</v>
      </c>
      <c r="D46" s="436">
        <v>120</v>
      </c>
      <c r="E46" s="436"/>
      <c r="F46" s="292"/>
      <c r="G46" s="292"/>
      <c r="H46" s="292"/>
      <c r="I46" s="292"/>
      <c r="J46" s="292"/>
      <c r="K46" s="292"/>
      <c r="L46" s="292"/>
      <c r="M46" s="292"/>
      <c r="N46" s="292"/>
      <c r="O46" s="282"/>
      <c r="P46" s="282"/>
      <c r="Q46" s="281"/>
      <c r="R46" s="281"/>
      <c r="S46" s="281"/>
      <c r="T46" s="281"/>
      <c r="U46" s="282"/>
      <c r="V46" s="282"/>
      <c r="W46" s="608"/>
    </row>
    <row r="47" spans="2:23" x14ac:dyDescent="0.2">
      <c r="B47" s="436" t="s">
        <v>242</v>
      </c>
      <c r="C47" s="436" t="s">
        <v>158</v>
      </c>
      <c r="D47" s="436">
        <v>120</v>
      </c>
      <c r="E47" s="436"/>
      <c r="F47" s="292"/>
      <c r="G47" s="292"/>
      <c r="H47" s="292"/>
      <c r="I47" s="292"/>
      <c r="J47" s="292"/>
      <c r="K47" s="292">
        <v>9</v>
      </c>
      <c r="L47" s="292"/>
      <c r="M47" s="292"/>
      <c r="N47" s="292"/>
      <c r="O47" s="282"/>
      <c r="P47" s="282"/>
      <c r="Q47" s="281"/>
      <c r="R47" s="281"/>
      <c r="S47" s="281"/>
      <c r="T47" s="281"/>
      <c r="U47" s="282"/>
      <c r="V47" s="282"/>
      <c r="W47" s="608"/>
    </row>
    <row r="48" spans="2:23" x14ac:dyDescent="0.2">
      <c r="B48" s="436" t="s">
        <v>242</v>
      </c>
      <c r="C48" s="436" t="s">
        <v>158</v>
      </c>
      <c r="D48" s="436">
        <v>80</v>
      </c>
      <c r="E48" s="436"/>
      <c r="F48" s="292"/>
      <c r="G48" s="292"/>
      <c r="H48" s="292"/>
      <c r="I48" s="292"/>
      <c r="J48" s="292"/>
      <c r="K48" s="292"/>
      <c r="L48" s="292"/>
      <c r="M48" s="292"/>
      <c r="N48" s="292"/>
      <c r="O48" s="282"/>
      <c r="P48" s="282"/>
      <c r="Q48" s="281"/>
      <c r="R48" s="281"/>
      <c r="S48" s="281"/>
      <c r="T48" s="281"/>
      <c r="U48" s="282"/>
      <c r="V48" s="282"/>
      <c r="W48" s="608"/>
    </row>
    <row r="49" spans="2:23" x14ac:dyDescent="0.2">
      <c r="B49" s="436" t="s">
        <v>169</v>
      </c>
      <c r="C49" s="436" t="s">
        <v>158</v>
      </c>
      <c r="D49" s="436">
        <v>120</v>
      </c>
      <c r="E49" s="436">
        <v>1</v>
      </c>
      <c r="F49" s="292"/>
      <c r="G49" s="292"/>
      <c r="H49" s="292"/>
      <c r="I49" s="292"/>
      <c r="J49" s="292"/>
      <c r="K49" s="292"/>
      <c r="L49" s="292"/>
      <c r="M49" s="292"/>
      <c r="N49" s="292"/>
      <c r="O49" s="282"/>
      <c r="P49" s="282"/>
      <c r="Q49" s="281"/>
      <c r="R49" s="281"/>
      <c r="S49" s="281"/>
      <c r="T49" s="281"/>
      <c r="U49" s="282"/>
      <c r="V49" s="282"/>
      <c r="W49" s="608"/>
    </row>
    <row r="50" spans="2:23" x14ac:dyDescent="0.2">
      <c r="B50" s="436" t="s">
        <v>166</v>
      </c>
      <c r="C50" s="436" t="s">
        <v>158</v>
      </c>
      <c r="D50" s="436">
        <v>120</v>
      </c>
      <c r="E50" s="436">
        <v>2</v>
      </c>
      <c r="F50" s="292"/>
      <c r="G50" s="292"/>
      <c r="H50" s="292"/>
      <c r="I50" s="292"/>
      <c r="J50" s="292"/>
      <c r="K50" s="292"/>
      <c r="L50" s="292"/>
      <c r="M50" s="292"/>
      <c r="N50" s="292"/>
      <c r="O50" s="282"/>
      <c r="P50" s="282"/>
      <c r="Q50" s="281"/>
      <c r="R50" s="281"/>
      <c r="S50" s="281"/>
      <c r="T50" s="281"/>
      <c r="U50" s="282"/>
      <c r="V50" s="282"/>
      <c r="W50" s="608"/>
    </row>
    <row r="51" spans="2:23" x14ac:dyDescent="0.2">
      <c r="B51" s="436" t="s">
        <v>167</v>
      </c>
      <c r="C51" s="436" t="s">
        <v>158</v>
      </c>
      <c r="D51" s="436">
        <v>120</v>
      </c>
      <c r="E51" s="436">
        <v>2</v>
      </c>
      <c r="F51" s="292"/>
      <c r="G51" s="292"/>
      <c r="H51" s="292"/>
      <c r="I51" s="292"/>
      <c r="J51" s="292"/>
      <c r="K51" s="292"/>
      <c r="L51" s="292"/>
      <c r="M51" s="292"/>
      <c r="N51" s="292"/>
      <c r="O51" s="282"/>
      <c r="P51" s="282"/>
      <c r="Q51" s="281"/>
      <c r="R51" s="281"/>
      <c r="S51" s="281"/>
      <c r="T51" s="281"/>
      <c r="U51" s="282"/>
      <c r="V51" s="282"/>
      <c r="W51" s="608"/>
    </row>
    <row r="52" spans="2:23" x14ac:dyDescent="0.2">
      <c r="B52" s="436" t="s">
        <v>170</v>
      </c>
      <c r="C52" s="437" t="s">
        <v>158</v>
      </c>
      <c r="D52" s="437">
        <v>80</v>
      </c>
      <c r="E52" s="437">
        <v>1</v>
      </c>
      <c r="F52" s="292"/>
      <c r="G52" s="292"/>
      <c r="H52" s="292"/>
      <c r="I52" s="292"/>
      <c r="J52" s="292"/>
      <c r="K52" s="292"/>
      <c r="L52" s="292"/>
      <c r="M52" s="292"/>
      <c r="N52" s="292"/>
      <c r="O52" s="282"/>
      <c r="P52" s="282"/>
      <c r="Q52" s="281"/>
      <c r="R52" s="281"/>
      <c r="S52" s="281"/>
      <c r="T52" s="281"/>
      <c r="U52" s="282"/>
      <c r="V52" s="282"/>
      <c r="W52" s="608"/>
    </row>
    <row r="53" spans="2:23" x14ac:dyDescent="0.2">
      <c r="B53" s="436" t="s">
        <v>262</v>
      </c>
      <c r="C53" s="437" t="s">
        <v>173</v>
      </c>
      <c r="D53" s="437">
        <v>40</v>
      </c>
      <c r="E53" s="437"/>
      <c r="F53" s="292">
        <v>8</v>
      </c>
      <c r="G53" s="292">
        <v>9</v>
      </c>
      <c r="H53" s="292">
        <v>5</v>
      </c>
      <c r="I53" s="292">
        <v>9</v>
      </c>
      <c r="J53" s="292"/>
      <c r="K53" s="292"/>
      <c r="L53" s="292"/>
      <c r="M53" s="292"/>
      <c r="N53" s="292"/>
      <c r="O53" s="282"/>
      <c r="P53" s="282"/>
      <c r="Q53" s="281"/>
      <c r="R53" s="281"/>
      <c r="S53" s="281"/>
      <c r="T53" s="281"/>
      <c r="U53" s="282"/>
      <c r="V53" s="282"/>
      <c r="W53" s="608"/>
    </row>
    <row r="54" spans="2:23" x14ac:dyDescent="0.2">
      <c r="B54" s="436" t="s">
        <v>263</v>
      </c>
      <c r="C54" s="437" t="s">
        <v>173</v>
      </c>
      <c r="D54" s="437">
        <v>40</v>
      </c>
      <c r="E54" s="437"/>
      <c r="F54" s="292">
        <v>10</v>
      </c>
      <c r="G54" s="292"/>
      <c r="H54" s="292">
        <v>13</v>
      </c>
      <c r="I54" s="292"/>
      <c r="J54" s="292"/>
      <c r="K54" s="292"/>
      <c r="L54" s="292"/>
      <c r="M54" s="292"/>
      <c r="N54" s="292"/>
      <c r="O54" s="282"/>
      <c r="P54" s="282"/>
      <c r="Q54" s="281"/>
      <c r="R54" s="281"/>
      <c r="S54" s="281"/>
      <c r="T54" s="281"/>
      <c r="U54" s="282"/>
      <c r="V54" s="282"/>
      <c r="W54" s="608"/>
    </row>
    <row r="55" spans="2:23" x14ac:dyDescent="0.2">
      <c r="B55" s="436" t="s">
        <v>171</v>
      </c>
      <c r="C55" s="437"/>
      <c r="D55" s="437">
        <v>40</v>
      </c>
      <c r="E55" s="437"/>
      <c r="F55" s="292"/>
      <c r="G55" s="292"/>
      <c r="H55" s="292"/>
      <c r="I55" s="292"/>
      <c r="J55" s="292"/>
      <c r="K55" s="292"/>
      <c r="L55" s="292"/>
      <c r="M55" s="292"/>
      <c r="N55" s="292"/>
      <c r="O55" s="282"/>
      <c r="P55" s="282"/>
      <c r="Q55" s="281"/>
      <c r="R55" s="281"/>
      <c r="S55" s="281"/>
      <c r="T55" s="281"/>
      <c r="U55" s="282"/>
      <c r="V55" s="282"/>
      <c r="W55" s="608"/>
    </row>
    <row r="56" spans="2:23" x14ac:dyDescent="0.2">
      <c r="B56" s="436" t="s">
        <v>172</v>
      </c>
      <c r="C56" s="437" t="s">
        <v>173</v>
      </c>
      <c r="D56" s="437">
        <v>20</v>
      </c>
      <c r="E56" s="437"/>
      <c r="F56" s="292"/>
      <c r="G56" s="292"/>
      <c r="H56" s="292"/>
      <c r="I56" s="292"/>
      <c r="J56" s="292"/>
      <c r="K56" s="292"/>
      <c r="L56" s="292"/>
      <c r="M56" s="292"/>
      <c r="N56" s="292"/>
      <c r="O56" s="282"/>
      <c r="P56" s="282"/>
      <c r="Q56" s="281"/>
      <c r="R56" s="281"/>
      <c r="S56" s="281"/>
      <c r="T56" s="281"/>
      <c r="U56" s="282"/>
      <c r="V56" s="282"/>
      <c r="W56" s="608"/>
    </row>
    <row r="57" spans="2:23" x14ac:dyDescent="0.2">
      <c r="B57" s="436" t="s">
        <v>174</v>
      </c>
      <c r="C57" s="437" t="s">
        <v>173</v>
      </c>
      <c r="D57" s="437">
        <v>20</v>
      </c>
      <c r="E57" s="437"/>
      <c r="F57" s="292"/>
      <c r="G57" s="292"/>
      <c r="H57" s="292"/>
      <c r="I57" s="292"/>
      <c r="J57" s="292"/>
      <c r="K57" s="292"/>
      <c r="L57" s="292"/>
      <c r="M57" s="292"/>
      <c r="N57" s="292"/>
      <c r="O57" s="282"/>
      <c r="P57" s="282"/>
      <c r="Q57" s="281"/>
      <c r="R57" s="281"/>
      <c r="S57" s="281"/>
      <c r="T57" s="281"/>
      <c r="U57" s="282"/>
      <c r="V57" s="282"/>
      <c r="W57" s="608"/>
    </row>
    <row r="58" spans="2:23" x14ac:dyDescent="0.2">
      <c r="B58" s="438" t="s">
        <v>175</v>
      </c>
      <c r="C58" s="439" t="s">
        <v>173</v>
      </c>
      <c r="D58" s="439">
        <v>20</v>
      </c>
      <c r="E58" s="439"/>
      <c r="F58" s="292"/>
      <c r="G58" s="292"/>
      <c r="H58" s="292"/>
      <c r="I58" s="292"/>
      <c r="J58" s="292"/>
      <c r="K58" s="292"/>
      <c r="L58" s="292"/>
      <c r="M58" s="292"/>
      <c r="N58" s="292"/>
      <c r="O58" s="282"/>
      <c r="P58" s="282"/>
      <c r="Q58" s="281"/>
      <c r="R58" s="281"/>
      <c r="S58" s="281"/>
      <c r="T58" s="281"/>
      <c r="U58" s="282"/>
      <c r="V58" s="282"/>
      <c r="W58" s="608"/>
    </row>
    <row r="59" spans="2:23" x14ac:dyDescent="0.2">
      <c r="B59" s="610" t="s">
        <v>355</v>
      </c>
      <c r="C59" s="610"/>
      <c r="D59" s="610"/>
      <c r="E59" s="610"/>
      <c r="F59" s="611">
        <f t="shared" ref="F59:N59" si="0">SUM(F11:F58)</f>
        <v>142</v>
      </c>
      <c r="G59" s="611">
        <f t="shared" si="0"/>
        <v>129</v>
      </c>
      <c r="H59" s="611">
        <f t="shared" si="0"/>
        <v>145</v>
      </c>
      <c r="I59" s="611">
        <f t="shared" si="0"/>
        <v>141</v>
      </c>
      <c r="J59" s="611">
        <f t="shared" si="0"/>
        <v>138</v>
      </c>
      <c r="K59" s="611">
        <f t="shared" si="0"/>
        <v>138</v>
      </c>
      <c r="L59" s="611">
        <f t="shared" si="0"/>
        <v>84</v>
      </c>
      <c r="M59" s="611">
        <f t="shared" si="0"/>
        <v>100</v>
      </c>
      <c r="N59" s="611">
        <f t="shared" si="0"/>
        <v>112</v>
      </c>
      <c r="O59" s="611">
        <f t="shared" ref="O59:T59" si="1">SUM(O11:O58)</f>
        <v>91</v>
      </c>
      <c r="P59" s="611">
        <f t="shared" si="1"/>
        <v>73</v>
      </c>
      <c r="Q59" s="611">
        <f t="shared" si="1"/>
        <v>112</v>
      </c>
      <c r="R59" s="611">
        <f t="shared" si="1"/>
        <v>83</v>
      </c>
      <c r="S59" s="611">
        <f t="shared" si="1"/>
        <v>96</v>
      </c>
      <c r="T59" s="611">
        <f t="shared" si="1"/>
        <v>105</v>
      </c>
      <c r="U59" s="611">
        <f>SUM(U11:U58)</f>
        <v>87</v>
      </c>
      <c r="V59" s="611">
        <f>SUM(V11:V58)</f>
        <v>73</v>
      </c>
      <c r="W59" s="283">
        <f>SUM(W11:W58)</f>
        <v>105</v>
      </c>
    </row>
  </sheetData>
  <mergeCells count="12">
    <mergeCell ref="B2:T2"/>
    <mergeCell ref="B4:T4"/>
    <mergeCell ref="B5:T5"/>
    <mergeCell ref="B6:T6"/>
    <mergeCell ref="U27:U28"/>
    <mergeCell ref="L27:L28"/>
    <mergeCell ref="U24:U25"/>
    <mergeCell ref="T24:T25"/>
    <mergeCell ref="P24:P25"/>
    <mergeCell ref="Q24:Q25"/>
    <mergeCell ref="R24:R25"/>
    <mergeCell ref="S24:S25"/>
  </mergeCells>
  <phoneticPr fontId="4" type="noConversion"/>
  <pageMargins left="0.78740157480314965" right="0.78740157480314965" top="0.59055118110236227"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85"/>
  <sheetViews>
    <sheetView topLeftCell="A58" zoomScaleNormal="100" workbookViewId="0">
      <selection activeCell="Y80" sqref="Y80"/>
    </sheetView>
  </sheetViews>
  <sheetFormatPr baseColWidth="10" defaultColWidth="35.42578125" defaultRowHeight="11.25" x14ac:dyDescent="0.2"/>
  <cols>
    <col min="1" max="1" width="45" style="295" bestFit="1" customWidth="1"/>
    <col min="2" max="2" width="4.5703125" style="273" customWidth="1"/>
    <col min="3" max="3" width="4.7109375" style="273" customWidth="1"/>
    <col min="4" max="4" width="3.42578125" style="273" customWidth="1"/>
    <col min="5" max="6" width="4.7109375" style="273" customWidth="1"/>
    <col min="7" max="8" width="4.7109375" style="296" customWidth="1"/>
    <col min="9" max="13" width="4.7109375" style="273" customWidth="1"/>
    <col min="14" max="14" width="4.7109375" style="297" customWidth="1"/>
    <col min="15" max="16" width="4.7109375" style="274" customWidth="1"/>
    <col min="17" max="17" width="4.7109375" style="273" customWidth="1"/>
    <col min="18" max="18" width="4.7109375" style="274" customWidth="1"/>
    <col min="19" max="20" width="4.7109375" style="36" customWidth="1"/>
    <col min="21" max="21" width="4.7109375" style="36" bestFit="1" customWidth="1"/>
    <col min="22" max="22" width="5.28515625" style="36" customWidth="1"/>
    <col min="23" max="16384" width="35.42578125" style="36"/>
  </cols>
  <sheetData>
    <row r="1" spans="1:22" s="50" customFormat="1" ht="15" customHeight="1" x14ac:dyDescent="0.25">
      <c r="A1" s="1131" t="s">
        <v>695</v>
      </c>
      <c r="B1" s="1132"/>
      <c r="C1" s="1132"/>
      <c r="D1" s="1132"/>
      <c r="E1" s="1132"/>
      <c r="F1" s="1132"/>
      <c r="G1" s="1132"/>
      <c r="H1" s="1132"/>
      <c r="I1" s="1132"/>
      <c r="J1" s="1132"/>
      <c r="K1" s="1132"/>
      <c r="L1" s="1132"/>
      <c r="M1" s="1132"/>
      <c r="N1" s="1132"/>
      <c r="O1" s="1132"/>
      <c r="P1" s="1132"/>
      <c r="Q1" s="1132"/>
      <c r="R1" s="1132"/>
      <c r="S1" s="1133"/>
      <c r="U1" s="54"/>
    </row>
    <row r="2" spans="1:22" s="50" customFormat="1" ht="15" customHeight="1" x14ac:dyDescent="0.25">
      <c r="A2" s="1143" t="s">
        <v>694</v>
      </c>
      <c r="B2" s="1144"/>
      <c r="C2" s="1144"/>
      <c r="D2" s="1144"/>
      <c r="E2" s="1144"/>
      <c r="F2" s="1144"/>
      <c r="G2" s="1144"/>
      <c r="H2" s="1144"/>
      <c r="I2" s="1144"/>
      <c r="J2" s="1144"/>
      <c r="K2" s="1144"/>
      <c r="L2" s="1144"/>
      <c r="M2" s="1144"/>
      <c r="N2" s="1144"/>
      <c r="O2" s="1144"/>
      <c r="P2" s="1144"/>
      <c r="Q2" s="1144"/>
      <c r="R2" s="1144"/>
      <c r="S2" s="1145"/>
      <c r="U2" s="54"/>
    </row>
    <row r="3" spans="1:22" s="50" customFormat="1" ht="15" customHeight="1" x14ac:dyDescent="0.25">
      <c r="A3" s="1134" t="s">
        <v>412</v>
      </c>
      <c r="B3" s="1135"/>
      <c r="C3" s="1135"/>
      <c r="D3" s="1135"/>
      <c r="E3" s="1135"/>
      <c r="F3" s="1135"/>
      <c r="G3" s="1135"/>
      <c r="H3" s="1135"/>
      <c r="I3" s="1135"/>
      <c r="J3" s="1135"/>
      <c r="K3" s="1135"/>
      <c r="L3" s="1135"/>
      <c r="M3" s="1135"/>
      <c r="N3" s="1135"/>
      <c r="O3" s="1135"/>
      <c r="P3" s="1135"/>
      <c r="Q3" s="1135"/>
      <c r="R3" s="1135"/>
      <c r="S3" s="1136"/>
      <c r="U3" s="54"/>
    </row>
    <row r="4" spans="1:22" s="50" customFormat="1" ht="15" customHeight="1" x14ac:dyDescent="0.25">
      <c r="A4" s="1137" t="s">
        <v>729</v>
      </c>
      <c r="B4" s="1138"/>
      <c r="C4" s="1138"/>
      <c r="D4" s="1138"/>
      <c r="E4" s="1138"/>
      <c r="F4" s="1138"/>
      <c r="G4" s="1138"/>
      <c r="H4" s="1138"/>
      <c r="I4" s="1138"/>
      <c r="J4" s="1138"/>
      <c r="K4" s="1138"/>
      <c r="L4" s="1138"/>
      <c r="M4" s="1138"/>
      <c r="N4" s="1138"/>
      <c r="O4" s="1138"/>
      <c r="P4" s="1138"/>
      <c r="Q4" s="1138"/>
      <c r="R4" s="1138"/>
      <c r="S4" s="1139"/>
      <c r="U4" s="54"/>
    </row>
    <row r="5" spans="1:22" s="50" customFormat="1" ht="15" customHeight="1" thickBot="1" x14ac:dyDescent="0.3">
      <c r="A5" s="1140" t="s">
        <v>733</v>
      </c>
      <c r="B5" s="1141"/>
      <c r="C5" s="1141"/>
      <c r="D5" s="1141"/>
      <c r="E5" s="1141"/>
      <c r="F5" s="1141"/>
      <c r="G5" s="1141"/>
      <c r="H5" s="1141"/>
      <c r="I5" s="1141"/>
      <c r="J5" s="1141"/>
      <c r="K5" s="1141"/>
      <c r="L5" s="1141"/>
      <c r="M5" s="1141"/>
      <c r="N5" s="1141"/>
      <c r="O5" s="1141"/>
      <c r="P5" s="1141"/>
      <c r="Q5" s="1141"/>
      <c r="R5" s="1141"/>
      <c r="S5" s="1142"/>
      <c r="U5" s="54"/>
    </row>
    <row r="6" spans="1:22" s="53" customFormat="1" ht="9" customHeight="1" x14ac:dyDescent="0.15">
      <c r="A6" s="284"/>
      <c r="B6" s="285"/>
      <c r="C6" s="285"/>
      <c r="D6" s="286"/>
      <c r="E6" s="287"/>
      <c r="F6" s="287"/>
      <c r="G6" s="288"/>
      <c r="H6" s="288"/>
      <c r="I6" s="287"/>
      <c r="J6" s="287"/>
      <c r="K6" s="287"/>
      <c r="L6" s="287"/>
      <c r="M6" s="287"/>
      <c r="N6" s="289"/>
      <c r="O6" s="290"/>
      <c r="P6" s="290"/>
      <c r="Q6" s="287"/>
      <c r="R6" s="290"/>
    </row>
    <row r="7" spans="1:22" x14ac:dyDescent="0.2">
      <c r="A7" s="291"/>
      <c r="B7" s="278"/>
      <c r="C7" s="278"/>
      <c r="D7" s="279"/>
      <c r="E7" s="280" t="s">
        <v>152</v>
      </c>
      <c r="F7" s="280" t="s">
        <v>152</v>
      </c>
      <c r="G7" s="280" t="s">
        <v>152</v>
      </c>
      <c r="H7" s="280" t="s">
        <v>152</v>
      </c>
      <c r="I7" s="280" t="s">
        <v>152</v>
      </c>
      <c r="J7" s="280" t="s">
        <v>152</v>
      </c>
      <c r="K7" s="280" t="s">
        <v>152</v>
      </c>
      <c r="L7" s="280" t="s">
        <v>152</v>
      </c>
      <c r="M7" s="280" t="s">
        <v>152</v>
      </c>
      <c r="N7" s="281" t="s">
        <v>152</v>
      </c>
      <c r="O7" s="281" t="s">
        <v>152</v>
      </c>
      <c r="P7" s="281" t="s">
        <v>152</v>
      </c>
      <c r="Q7" s="281" t="s">
        <v>152</v>
      </c>
      <c r="R7" s="281" t="s">
        <v>152</v>
      </c>
      <c r="S7" s="281" t="s">
        <v>152</v>
      </c>
      <c r="T7" s="281" t="s">
        <v>152</v>
      </c>
      <c r="U7" s="281" t="s">
        <v>152</v>
      </c>
      <c r="V7" s="608" t="s">
        <v>152</v>
      </c>
    </row>
    <row r="8" spans="1:22" x14ac:dyDescent="0.2">
      <c r="A8" s="291"/>
      <c r="B8" s="278"/>
      <c r="C8" s="278"/>
      <c r="D8" s="279"/>
      <c r="E8" s="280">
        <v>2005</v>
      </c>
      <c r="F8" s="280">
        <v>2006</v>
      </c>
      <c r="G8" s="280">
        <v>2007</v>
      </c>
      <c r="H8" s="280">
        <v>2008</v>
      </c>
      <c r="I8" s="280">
        <v>2009</v>
      </c>
      <c r="J8" s="280">
        <v>2010</v>
      </c>
      <c r="K8" s="280">
        <v>2011</v>
      </c>
      <c r="L8" s="280">
        <v>2012</v>
      </c>
      <c r="M8" s="280">
        <v>2013</v>
      </c>
      <c r="N8" s="281">
        <v>2014</v>
      </c>
      <c r="O8" s="281">
        <v>2015</v>
      </c>
      <c r="P8" s="281">
        <v>2016</v>
      </c>
      <c r="Q8" s="281">
        <v>2017</v>
      </c>
      <c r="R8" s="281">
        <v>2018</v>
      </c>
      <c r="S8" s="281">
        <v>2019</v>
      </c>
      <c r="T8" s="281">
        <v>2020</v>
      </c>
      <c r="U8" s="281">
        <v>2021</v>
      </c>
      <c r="V8" s="608">
        <v>2022</v>
      </c>
    </row>
    <row r="9" spans="1:22" x14ac:dyDescent="0.2">
      <c r="A9" s="440" t="s">
        <v>153</v>
      </c>
      <c r="B9" s="434" t="s">
        <v>154</v>
      </c>
      <c r="C9" s="434" t="s">
        <v>155</v>
      </c>
      <c r="D9" s="434" t="s">
        <v>156</v>
      </c>
      <c r="E9" s="280">
        <v>2006</v>
      </c>
      <c r="F9" s="280">
        <v>2007</v>
      </c>
      <c r="G9" s="280">
        <v>2008</v>
      </c>
      <c r="H9" s="280">
        <v>2009</v>
      </c>
      <c r="I9" s="280">
        <v>2010</v>
      </c>
      <c r="J9" s="280">
        <v>2011</v>
      </c>
      <c r="K9" s="280">
        <v>2012</v>
      </c>
      <c r="L9" s="280">
        <v>2013</v>
      </c>
      <c r="M9" s="280">
        <v>2014</v>
      </c>
      <c r="N9" s="281">
        <v>2015</v>
      </c>
      <c r="O9" s="281">
        <v>2016</v>
      </c>
      <c r="P9" s="281">
        <v>2017</v>
      </c>
      <c r="Q9" s="281">
        <v>2018</v>
      </c>
      <c r="R9" s="281">
        <v>2019</v>
      </c>
      <c r="S9" s="281">
        <v>2020</v>
      </c>
      <c r="T9" s="281">
        <v>2021</v>
      </c>
      <c r="U9" s="281">
        <v>2022</v>
      </c>
      <c r="V9" s="608">
        <v>2023</v>
      </c>
    </row>
    <row r="10" spans="1:22" ht="11.25" customHeight="1" x14ac:dyDescent="0.2">
      <c r="A10" s="441" t="s">
        <v>176</v>
      </c>
      <c r="B10" s="442" t="s">
        <v>177</v>
      </c>
      <c r="C10" s="442">
        <v>240</v>
      </c>
      <c r="D10" s="434">
        <v>1</v>
      </c>
      <c r="E10" s="292"/>
      <c r="F10" s="292"/>
      <c r="G10" s="292"/>
      <c r="H10" s="292"/>
      <c r="I10" s="292"/>
      <c r="J10" s="292"/>
      <c r="K10" s="292"/>
      <c r="L10" s="292"/>
      <c r="M10" s="282"/>
      <c r="N10" s="282"/>
      <c r="O10" s="282"/>
      <c r="P10" s="281"/>
      <c r="Q10" s="281"/>
      <c r="R10" s="281"/>
      <c r="S10" s="281"/>
      <c r="T10" s="282"/>
      <c r="U10" s="282"/>
      <c r="V10" s="608"/>
    </row>
    <row r="11" spans="1:22" ht="11.25" customHeight="1" x14ac:dyDescent="0.2">
      <c r="A11" s="441" t="s">
        <v>176</v>
      </c>
      <c r="B11" s="442" t="s">
        <v>177</v>
      </c>
      <c r="C11" s="442">
        <v>240</v>
      </c>
      <c r="D11" s="434">
        <v>2</v>
      </c>
      <c r="E11" s="292">
        <v>6</v>
      </c>
      <c r="F11" s="292"/>
      <c r="G11" s="292"/>
      <c r="H11" s="292"/>
      <c r="I11" s="292"/>
      <c r="J11" s="292"/>
      <c r="K11" s="292"/>
      <c r="L11" s="292"/>
      <c r="M11" s="282"/>
      <c r="N11" s="282"/>
      <c r="O11" s="282"/>
      <c r="P11" s="281"/>
      <c r="Q11" s="281"/>
      <c r="R11" s="281"/>
      <c r="S11" s="281"/>
      <c r="T11" s="282"/>
      <c r="U11" s="282"/>
      <c r="V11" s="608"/>
    </row>
    <row r="12" spans="1:22" ht="11.25" customHeight="1" x14ac:dyDescent="0.2">
      <c r="A12" s="441" t="s">
        <v>176</v>
      </c>
      <c r="B12" s="442" t="s">
        <v>177</v>
      </c>
      <c r="C12" s="442">
        <v>240</v>
      </c>
      <c r="D12" s="434">
        <v>3</v>
      </c>
      <c r="E12" s="292">
        <v>8</v>
      </c>
      <c r="F12" s="292">
        <v>7</v>
      </c>
      <c r="G12" s="292"/>
      <c r="H12" s="292"/>
      <c r="I12" s="292"/>
      <c r="J12" s="292"/>
      <c r="K12" s="292"/>
      <c r="L12" s="292"/>
      <c r="M12" s="282"/>
      <c r="N12" s="282"/>
      <c r="O12" s="282"/>
      <c r="P12" s="281"/>
      <c r="Q12" s="281"/>
      <c r="R12" s="281"/>
      <c r="S12" s="281"/>
      <c r="T12" s="282"/>
      <c r="U12" s="282"/>
      <c r="V12" s="608"/>
    </row>
    <row r="13" spans="1:22" ht="11.25" customHeight="1" x14ac:dyDescent="0.2">
      <c r="A13" s="441" t="s">
        <v>176</v>
      </c>
      <c r="B13" s="442" t="s">
        <v>177</v>
      </c>
      <c r="C13" s="442">
        <v>180</v>
      </c>
      <c r="D13" s="434">
        <v>1</v>
      </c>
      <c r="E13" s="292"/>
      <c r="F13" s="292">
        <v>14</v>
      </c>
      <c r="G13" s="292">
        <v>18</v>
      </c>
      <c r="H13" s="292"/>
      <c r="I13" s="292"/>
      <c r="J13" s="292"/>
      <c r="K13" s="292"/>
      <c r="L13" s="292"/>
      <c r="M13" s="282"/>
      <c r="N13" s="282"/>
      <c r="O13" s="282"/>
      <c r="P13" s="281"/>
      <c r="Q13" s="281"/>
      <c r="R13" s="281"/>
      <c r="S13" s="281"/>
      <c r="T13" s="282"/>
      <c r="U13" s="282"/>
      <c r="V13" s="608"/>
    </row>
    <row r="14" spans="1:22" ht="11.25" customHeight="1" x14ac:dyDescent="0.2">
      <c r="A14" s="441" t="s">
        <v>176</v>
      </c>
      <c r="B14" s="442" t="s">
        <v>177</v>
      </c>
      <c r="C14" s="442">
        <v>180</v>
      </c>
      <c r="D14" s="434">
        <v>2</v>
      </c>
      <c r="E14" s="292"/>
      <c r="F14" s="292"/>
      <c r="G14" s="292">
        <v>9</v>
      </c>
      <c r="H14" s="292"/>
      <c r="I14" s="292"/>
      <c r="J14" s="292"/>
      <c r="K14" s="292"/>
      <c r="L14" s="292"/>
      <c r="M14" s="282"/>
      <c r="N14" s="282"/>
      <c r="O14" s="282"/>
      <c r="P14" s="281"/>
      <c r="Q14" s="281"/>
      <c r="R14" s="281"/>
      <c r="S14" s="281"/>
      <c r="T14" s="282"/>
      <c r="U14" s="282"/>
      <c r="V14" s="608"/>
    </row>
    <row r="15" spans="1:22" ht="11.25" customHeight="1" x14ac:dyDescent="0.2">
      <c r="A15" s="441" t="s">
        <v>287</v>
      </c>
      <c r="B15" s="442" t="s">
        <v>177</v>
      </c>
      <c r="C15" s="442">
        <v>180</v>
      </c>
      <c r="D15" s="434">
        <v>1</v>
      </c>
      <c r="E15" s="292"/>
      <c r="F15" s="292"/>
      <c r="G15" s="292"/>
      <c r="H15" s="292">
        <v>10</v>
      </c>
      <c r="I15" s="292">
        <v>16</v>
      </c>
      <c r="J15" s="292">
        <v>9</v>
      </c>
      <c r="K15" s="292">
        <v>12</v>
      </c>
      <c r="L15" s="292">
        <v>11</v>
      </c>
      <c r="M15" s="282">
        <v>14</v>
      </c>
      <c r="N15" s="282">
        <v>18</v>
      </c>
      <c r="O15" s="282">
        <v>12</v>
      </c>
      <c r="P15" s="282">
        <v>8</v>
      </c>
      <c r="Q15" s="282">
        <v>8</v>
      </c>
      <c r="R15" s="282"/>
      <c r="S15" s="281"/>
      <c r="T15" s="282"/>
      <c r="U15" s="282"/>
      <c r="V15" s="608"/>
    </row>
    <row r="16" spans="1:22" ht="11.25" customHeight="1" x14ac:dyDescent="0.2">
      <c r="A16" s="441" t="s">
        <v>287</v>
      </c>
      <c r="B16" s="442" t="s">
        <v>177</v>
      </c>
      <c r="C16" s="442">
        <v>180</v>
      </c>
      <c r="D16" s="434">
        <v>2</v>
      </c>
      <c r="E16" s="292"/>
      <c r="F16" s="292"/>
      <c r="G16" s="292"/>
      <c r="H16" s="292">
        <v>14</v>
      </c>
      <c r="I16" s="292">
        <v>10</v>
      </c>
      <c r="J16" s="292">
        <v>15</v>
      </c>
      <c r="K16" s="292">
        <v>9</v>
      </c>
      <c r="L16" s="292">
        <v>9</v>
      </c>
      <c r="M16" s="282">
        <v>9</v>
      </c>
      <c r="N16" s="282">
        <v>12</v>
      </c>
      <c r="O16" s="282">
        <v>11</v>
      </c>
      <c r="P16" s="282">
        <v>12</v>
      </c>
      <c r="Q16" s="282">
        <v>7</v>
      </c>
      <c r="R16" s="282"/>
      <c r="S16" s="281"/>
      <c r="T16" s="282"/>
      <c r="U16" s="282"/>
      <c r="V16" s="608"/>
    </row>
    <row r="17" spans="1:22" ht="11.25" customHeight="1" x14ac:dyDescent="0.2">
      <c r="A17" s="441" t="s">
        <v>287</v>
      </c>
      <c r="B17" s="442" t="s">
        <v>177</v>
      </c>
      <c r="C17" s="442">
        <v>180</v>
      </c>
      <c r="D17" s="434">
        <v>3</v>
      </c>
      <c r="E17" s="292"/>
      <c r="F17" s="292"/>
      <c r="G17" s="292"/>
      <c r="H17" s="292">
        <v>7</v>
      </c>
      <c r="I17" s="292">
        <v>12</v>
      </c>
      <c r="J17" s="292">
        <v>3</v>
      </c>
      <c r="K17" s="292">
        <v>11</v>
      </c>
      <c r="L17" s="292">
        <v>7</v>
      </c>
      <c r="M17" s="282">
        <v>6</v>
      </c>
      <c r="N17" s="282">
        <v>5</v>
      </c>
      <c r="O17" s="282">
        <v>10</v>
      </c>
      <c r="P17" s="282">
        <v>10</v>
      </c>
      <c r="Q17" s="282">
        <v>10</v>
      </c>
      <c r="R17" s="282"/>
      <c r="S17" s="281"/>
      <c r="T17" s="282"/>
      <c r="U17" s="282"/>
      <c r="V17" s="608"/>
    </row>
    <row r="18" spans="1:22" ht="11.25" customHeight="1" x14ac:dyDescent="0.2">
      <c r="A18" s="441" t="s">
        <v>287</v>
      </c>
      <c r="B18" s="442" t="s">
        <v>177</v>
      </c>
      <c r="C18" s="442">
        <v>180</v>
      </c>
      <c r="D18" s="434">
        <v>4</v>
      </c>
      <c r="E18" s="292"/>
      <c r="F18" s="292"/>
      <c r="G18" s="292"/>
      <c r="H18" s="292"/>
      <c r="I18" s="292">
        <v>6</v>
      </c>
      <c r="J18" s="292">
        <v>12</v>
      </c>
      <c r="K18" s="292">
        <v>5</v>
      </c>
      <c r="L18" s="292">
        <v>9</v>
      </c>
      <c r="M18" s="282">
        <v>6</v>
      </c>
      <c r="N18" s="282">
        <v>7</v>
      </c>
      <c r="O18" s="282">
        <v>9</v>
      </c>
      <c r="P18" s="282">
        <v>7</v>
      </c>
      <c r="Q18" s="282">
        <v>8</v>
      </c>
      <c r="R18" s="282"/>
      <c r="S18" s="281"/>
      <c r="T18" s="282"/>
      <c r="U18" s="282"/>
      <c r="V18" s="608"/>
    </row>
    <row r="19" spans="1:22" ht="11.25" customHeight="1" x14ac:dyDescent="0.2">
      <c r="A19" s="441" t="s">
        <v>178</v>
      </c>
      <c r="B19" s="442" t="s">
        <v>177</v>
      </c>
      <c r="C19" s="442">
        <v>160</v>
      </c>
      <c r="D19" s="434"/>
      <c r="E19" s="292"/>
      <c r="F19" s="292">
        <v>12</v>
      </c>
      <c r="G19" s="292">
        <v>8</v>
      </c>
      <c r="H19" s="292"/>
      <c r="I19" s="292"/>
      <c r="J19" s="292"/>
      <c r="K19" s="292"/>
      <c r="L19" s="292"/>
      <c r="M19" s="282"/>
      <c r="N19" s="282"/>
      <c r="O19" s="282"/>
      <c r="P19" s="282"/>
      <c r="Q19" s="282"/>
      <c r="R19" s="282"/>
      <c r="S19" s="281"/>
      <c r="T19" s="282"/>
      <c r="U19" s="282"/>
      <c r="V19" s="608"/>
    </row>
    <row r="20" spans="1:22" ht="11.25" customHeight="1" x14ac:dyDescent="0.2">
      <c r="A20" s="441" t="s">
        <v>178</v>
      </c>
      <c r="B20" s="442" t="s">
        <v>177</v>
      </c>
      <c r="C20" s="442">
        <v>160</v>
      </c>
      <c r="D20" s="443" t="s">
        <v>580</v>
      </c>
      <c r="E20" s="292"/>
      <c r="F20" s="292"/>
      <c r="G20" s="292"/>
      <c r="H20" s="292"/>
      <c r="I20" s="292"/>
      <c r="J20" s="292"/>
      <c r="K20" s="292">
        <v>14</v>
      </c>
      <c r="L20" s="292"/>
      <c r="M20" s="282"/>
      <c r="N20" s="282"/>
      <c r="O20" s="282"/>
      <c r="P20" s="282"/>
      <c r="Q20" s="282"/>
      <c r="R20" s="282"/>
      <c r="S20" s="281"/>
      <c r="T20" s="282"/>
      <c r="U20" s="282"/>
      <c r="V20" s="608"/>
    </row>
    <row r="21" spans="1:22" ht="11.25" customHeight="1" x14ac:dyDescent="0.2">
      <c r="A21" s="441" t="s">
        <v>436</v>
      </c>
      <c r="B21" s="442" t="s">
        <v>177</v>
      </c>
      <c r="C21" s="442">
        <v>160</v>
      </c>
      <c r="D21" s="443" t="s">
        <v>580</v>
      </c>
      <c r="E21" s="292"/>
      <c r="F21" s="292"/>
      <c r="G21" s="292"/>
      <c r="H21" s="292"/>
      <c r="I21" s="292"/>
      <c r="J21" s="292"/>
      <c r="K21" s="292"/>
      <c r="L21" s="292"/>
      <c r="M21" s="282"/>
      <c r="N21" s="282"/>
      <c r="O21" s="282">
        <v>28</v>
      </c>
      <c r="P21" s="282">
        <v>27</v>
      </c>
      <c r="Q21" s="282"/>
      <c r="R21" s="282"/>
      <c r="S21" s="281"/>
      <c r="T21" s="282"/>
      <c r="U21" s="282"/>
      <c r="V21" s="608"/>
    </row>
    <row r="22" spans="1:22" ht="11.25" customHeight="1" x14ac:dyDescent="0.2">
      <c r="A22" s="441" t="s">
        <v>179</v>
      </c>
      <c r="B22" s="442" t="s">
        <v>180</v>
      </c>
      <c r="C22" s="442">
        <v>160</v>
      </c>
      <c r="D22" s="443" t="s">
        <v>580</v>
      </c>
      <c r="E22" s="292"/>
      <c r="F22" s="292"/>
      <c r="G22" s="292"/>
      <c r="H22" s="292"/>
      <c r="I22" s="292"/>
      <c r="J22" s="292"/>
      <c r="K22" s="292"/>
      <c r="L22" s="292"/>
      <c r="M22" s="282"/>
      <c r="N22" s="282"/>
      <c r="O22" s="282"/>
      <c r="P22" s="282"/>
      <c r="Q22" s="282"/>
      <c r="R22" s="282"/>
      <c r="S22" s="281"/>
      <c r="T22" s="282"/>
      <c r="U22" s="282"/>
      <c r="V22" s="608"/>
    </row>
    <row r="23" spans="1:22" ht="11.25" customHeight="1" x14ac:dyDescent="0.2">
      <c r="A23" s="441" t="s">
        <v>181</v>
      </c>
      <c r="B23" s="442" t="s">
        <v>182</v>
      </c>
      <c r="C23" s="442">
        <v>40</v>
      </c>
      <c r="D23" s="443" t="s">
        <v>580</v>
      </c>
      <c r="E23" s="292"/>
      <c r="F23" s="292"/>
      <c r="G23" s="292"/>
      <c r="H23" s="292"/>
      <c r="I23" s="292"/>
      <c r="J23" s="292"/>
      <c r="K23" s="292"/>
      <c r="L23" s="292"/>
      <c r="M23" s="282"/>
      <c r="N23" s="282"/>
      <c r="O23" s="282"/>
      <c r="P23" s="282"/>
      <c r="Q23" s="282"/>
      <c r="R23" s="282"/>
      <c r="S23" s="281"/>
      <c r="T23" s="282"/>
      <c r="U23" s="282"/>
      <c r="V23" s="608"/>
    </row>
    <row r="24" spans="1:22" ht="11.25" customHeight="1" x14ac:dyDescent="0.2">
      <c r="A24" s="441" t="s">
        <v>183</v>
      </c>
      <c r="B24" s="442" t="s">
        <v>180</v>
      </c>
      <c r="C24" s="442">
        <v>240</v>
      </c>
      <c r="D24" s="434">
        <v>1</v>
      </c>
      <c r="E24" s="292"/>
      <c r="F24" s="292"/>
      <c r="G24" s="292"/>
      <c r="H24" s="292"/>
      <c r="I24" s="292"/>
      <c r="J24" s="292"/>
      <c r="K24" s="292"/>
      <c r="L24" s="292"/>
      <c r="M24" s="282"/>
      <c r="N24" s="282"/>
      <c r="O24" s="282"/>
      <c r="P24" s="282"/>
      <c r="Q24" s="282"/>
      <c r="R24" s="282"/>
      <c r="S24" s="281"/>
      <c r="T24" s="282"/>
      <c r="U24" s="282"/>
      <c r="V24" s="608"/>
    </row>
    <row r="25" spans="1:22" ht="11.25" customHeight="1" x14ac:dyDescent="0.2">
      <c r="A25" s="441" t="s">
        <v>183</v>
      </c>
      <c r="B25" s="442" t="s">
        <v>180</v>
      </c>
      <c r="C25" s="442">
        <v>240</v>
      </c>
      <c r="D25" s="434">
        <v>2</v>
      </c>
      <c r="E25" s="292"/>
      <c r="F25" s="292"/>
      <c r="G25" s="292"/>
      <c r="H25" s="292"/>
      <c r="I25" s="292"/>
      <c r="J25" s="292"/>
      <c r="K25" s="292"/>
      <c r="L25" s="292"/>
      <c r="M25" s="282"/>
      <c r="N25" s="282"/>
      <c r="O25" s="282"/>
      <c r="P25" s="282"/>
      <c r="Q25" s="282"/>
      <c r="R25" s="282"/>
      <c r="S25" s="282"/>
      <c r="T25" s="282"/>
      <c r="U25" s="282"/>
      <c r="V25" s="608"/>
    </row>
    <row r="26" spans="1:22" ht="11.25" customHeight="1" x14ac:dyDescent="0.2">
      <c r="A26" s="441" t="s">
        <v>183</v>
      </c>
      <c r="B26" s="442" t="s">
        <v>180</v>
      </c>
      <c r="C26" s="442">
        <v>240</v>
      </c>
      <c r="D26" s="434">
        <v>3</v>
      </c>
      <c r="E26" s="292"/>
      <c r="F26" s="292"/>
      <c r="G26" s="292"/>
      <c r="H26" s="292"/>
      <c r="I26" s="292"/>
      <c r="J26" s="292"/>
      <c r="K26" s="292"/>
      <c r="L26" s="292"/>
      <c r="M26" s="282"/>
      <c r="N26" s="282"/>
      <c r="O26" s="282"/>
      <c r="P26" s="282"/>
      <c r="Q26" s="282"/>
      <c r="R26" s="282"/>
      <c r="S26" s="282"/>
      <c r="T26" s="282"/>
      <c r="U26" s="282"/>
      <c r="V26" s="608"/>
    </row>
    <row r="27" spans="1:22" ht="11.25" customHeight="1" x14ac:dyDescent="0.2">
      <c r="A27" s="441" t="s">
        <v>184</v>
      </c>
      <c r="B27" s="442" t="s">
        <v>180</v>
      </c>
      <c r="C27" s="442">
        <v>50</v>
      </c>
      <c r="D27" s="443" t="s">
        <v>580</v>
      </c>
      <c r="E27" s="292"/>
      <c r="F27" s="292"/>
      <c r="G27" s="292"/>
      <c r="H27" s="292"/>
      <c r="I27" s="292"/>
      <c r="J27" s="292"/>
      <c r="K27" s="292"/>
      <c r="L27" s="292"/>
      <c r="M27" s="282"/>
      <c r="N27" s="282"/>
      <c r="O27" s="282"/>
      <c r="P27" s="282"/>
      <c r="Q27" s="282"/>
      <c r="R27" s="282"/>
      <c r="S27" s="282"/>
      <c r="T27" s="282"/>
      <c r="U27" s="282"/>
      <c r="V27" s="608"/>
    </row>
    <row r="28" spans="1:22" ht="11.25" customHeight="1" x14ac:dyDescent="0.2">
      <c r="A28" s="441" t="s">
        <v>185</v>
      </c>
      <c r="B28" s="442" t="s">
        <v>180</v>
      </c>
      <c r="C28" s="442">
        <v>160</v>
      </c>
      <c r="D28" s="434">
        <v>1</v>
      </c>
      <c r="E28" s="292">
        <v>57</v>
      </c>
      <c r="F28" s="292">
        <v>81</v>
      </c>
      <c r="G28" s="292">
        <v>70</v>
      </c>
      <c r="H28" s="292">
        <v>78</v>
      </c>
      <c r="I28" s="292">
        <v>92</v>
      </c>
      <c r="J28" s="292">
        <v>64</v>
      </c>
      <c r="K28" s="292">
        <v>57</v>
      </c>
      <c r="L28" s="292">
        <v>62</v>
      </c>
      <c r="M28" s="282">
        <v>40</v>
      </c>
      <c r="N28" s="282">
        <v>54</v>
      </c>
      <c r="O28" s="282">
        <v>55</v>
      </c>
      <c r="P28" s="282">
        <v>44</v>
      </c>
      <c r="Q28" s="282">
        <v>47</v>
      </c>
      <c r="R28" s="282">
        <v>64</v>
      </c>
      <c r="S28" s="282">
        <v>46</v>
      </c>
      <c r="T28" s="282">
        <v>36</v>
      </c>
      <c r="U28" s="282">
        <v>52</v>
      </c>
      <c r="V28" s="608">
        <v>43</v>
      </c>
    </row>
    <row r="29" spans="1:22" ht="11.25" customHeight="1" x14ac:dyDescent="0.2">
      <c r="A29" s="441" t="s">
        <v>185</v>
      </c>
      <c r="B29" s="442" t="s">
        <v>180</v>
      </c>
      <c r="C29" s="442">
        <v>160</v>
      </c>
      <c r="D29" s="434">
        <v>2</v>
      </c>
      <c r="E29" s="292">
        <v>33</v>
      </c>
      <c r="F29" s="292">
        <v>27</v>
      </c>
      <c r="G29" s="292">
        <v>46</v>
      </c>
      <c r="H29" s="292">
        <v>27</v>
      </c>
      <c r="I29" s="292">
        <v>32</v>
      </c>
      <c r="J29" s="292">
        <v>54</v>
      </c>
      <c r="K29" s="292">
        <v>42</v>
      </c>
      <c r="L29" s="292">
        <v>33</v>
      </c>
      <c r="M29" s="282">
        <v>37</v>
      </c>
      <c r="N29" s="282">
        <v>25</v>
      </c>
      <c r="O29" s="282">
        <v>37</v>
      </c>
      <c r="P29" s="282">
        <v>30</v>
      </c>
      <c r="Q29" s="282">
        <v>28</v>
      </c>
      <c r="R29" s="282">
        <v>28</v>
      </c>
      <c r="S29" s="282">
        <v>37</v>
      </c>
      <c r="T29" s="282">
        <v>26</v>
      </c>
      <c r="U29" s="282">
        <v>18</v>
      </c>
      <c r="V29" s="608">
        <v>37</v>
      </c>
    </row>
    <row r="30" spans="1:22" ht="11.25" customHeight="1" x14ac:dyDescent="0.2">
      <c r="A30" s="441" t="s">
        <v>185</v>
      </c>
      <c r="B30" s="442" t="s">
        <v>180</v>
      </c>
      <c r="C30" s="442">
        <v>160</v>
      </c>
      <c r="D30" s="434">
        <v>3</v>
      </c>
      <c r="E30" s="292">
        <v>24</v>
      </c>
      <c r="F30" s="292">
        <v>16</v>
      </c>
      <c r="G30" s="292">
        <v>25</v>
      </c>
      <c r="H30" s="292">
        <v>27</v>
      </c>
      <c r="I30" s="292">
        <v>14</v>
      </c>
      <c r="J30" s="292">
        <v>22</v>
      </c>
      <c r="K30" s="292">
        <v>34</v>
      </c>
      <c r="L30" s="292">
        <v>24</v>
      </c>
      <c r="M30" s="282">
        <v>21</v>
      </c>
      <c r="N30" s="282">
        <v>28</v>
      </c>
      <c r="O30" s="282">
        <v>14</v>
      </c>
      <c r="P30" s="282">
        <v>33</v>
      </c>
      <c r="Q30" s="282">
        <v>25</v>
      </c>
      <c r="R30" s="282">
        <v>25</v>
      </c>
      <c r="S30" s="282">
        <v>19</v>
      </c>
      <c r="T30" s="282">
        <v>23</v>
      </c>
      <c r="U30" s="282">
        <v>19</v>
      </c>
      <c r="V30" s="608">
        <v>15</v>
      </c>
    </row>
    <row r="31" spans="1:22" ht="11.25" customHeight="1" x14ac:dyDescent="0.2">
      <c r="A31" s="441" t="s">
        <v>185</v>
      </c>
      <c r="B31" s="442" t="s">
        <v>180</v>
      </c>
      <c r="C31" s="442">
        <v>160</v>
      </c>
      <c r="D31" s="434">
        <v>4</v>
      </c>
      <c r="E31" s="292">
        <v>15</v>
      </c>
      <c r="F31" s="292">
        <v>10</v>
      </c>
      <c r="G31" s="292">
        <v>7</v>
      </c>
      <c r="H31" s="292">
        <v>19</v>
      </c>
      <c r="I31" s="292">
        <v>21</v>
      </c>
      <c r="J31" s="292">
        <v>13</v>
      </c>
      <c r="K31" s="292">
        <v>13</v>
      </c>
      <c r="L31" s="292">
        <v>25</v>
      </c>
      <c r="M31" s="282">
        <v>13</v>
      </c>
      <c r="N31" s="282">
        <v>13</v>
      </c>
      <c r="O31" s="282">
        <v>21</v>
      </c>
      <c r="P31" s="282">
        <v>17</v>
      </c>
      <c r="Q31" s="282">
        <v>25</v>
      </c>
      <c r="R31" s="282">
        <v>24</v>
      </c>
      <c r="S31" s="282">
        <v>12</v>
      </c>
      <c r="T31" s="282">
        <v>14</v>
      </c>
      <c r="U31" s="282">
        <v>6</v>
      </c>
      <c r="V31" s="608">
        <v>16</v>
      </c>
    </row>
    <row r="32" spans="1:22" ht="11.25" customHeight="1" x14ac:dyDescent="0.2">
      <c r="A32" s="441" t="s">
        <v>186</v>
      </c>
      <c r="B32" s="442" t="s">
        <v>177</v>
      </c>
      <c r="C32" s="442">
        <v>240</v>
      </c>
      <c r="D32" s="434">
        <v>1</v>
      </c>
      <c r="E32" s="292">
        <v>8</v>
      </c>
      <c r="F32" s="292"/>
      <c r="G32" s="292">
        <v>10</v>
      </c>
      <c r="H32" s="292">
        <v>8</v>
      </c>
      <c r="I32" s="292">
        <v>12</v>
      </c>
      <c r="J32" s="292">
        <v>10</v>
      </c>
      <c r="K32" s="292">
        <v>11</v>
      </c>
      <c r="L32" s="292">
        <v>10</v>
      </c>
      <c r="M32" s="282">
        <v>27</v>
      </c>
      <c r="N32" s="282">
        <v>9</v>
      </c>
      <c r="O32" s="282">
        <v>9</v>
      </c>
      <c r="P32" s="282">
        <v>17</v>
      </c>
      <c r="Q32" s="282">
        <v>11</v>
      </c>
      <c r="R32" s="282">
        <v>12</v>
      </c>
      <c r="S32" s="282">
        <v>20</v>
      </c>
      <c r="T32" s="282">
        <v>10</v>
      </c>
      <c r="U32" s="282">
        <v>7</v>
      </c>
      <c r="V32" s="608">
        <v>10</v>
      </c>
    </row>
    <row r="33" spans="1:22" ht="11.25" customHeight="1" x14ac:dyDescent="0.2">
      <c r="A33" s="441" t="s">
        <v>186</v>
      </c>
      <c r="B33" s="442" t="s">
        <v>177</v>
      </c>
      <c r="C33" s="442">
        <v>240</v>
      </c>
      <c r="D33" s="434">
        <v>2</v>
      </c>
      <c r="E33" s="292">
        <v>2</v>
      </c>
      <c r="F33" s="292">
        <v>3</v>
      </c>
      <c r="G33" s="292"/>
      <c r="H33" s="292">
        <v>8</v>
      </c>
      <c r="I33" s="292"/>
      <c r="J33" s="292">
        <v>7</v>
      </c>
      <c r="K33" s="292">
        <v>12</v>
      </c>
      <c r="L33" s="292">
        <v>10</v>
      </c>
      <c r="M33" s="282">
        <v>10</v>
      </c>
      <c r="N33" s="282">
        <v>21</v>
      </c>
      <c r="O33" s="282">
        <v>11</v>
      </c>
      <c r="P33" s="282">
        <v>7</v>
      </c>
      <c r="Q33" s="282">
        <v>19</v>
      </c>
      <c r="R33" s="282">
        <v>6</v>
      </c>
      <c r="S33" s="282">
        <v>12</v>
      </c>
      <c r="T33" s="282">
        <v>19</v>
      </c>
      <c r="U33" s="282">
        <v>13</v>
      </c>
      <c r="V33" s="608">
        <v>4</v>
      </c>
    </row>
    <row r="34" spans="1:22" ht="11.25" customHeight="1" x14ac:dyDescent="0.2">
      <c r="A34" s="441" t="s">
        <v>187</v>
      </c>
      <c r="B34" s="442" t="s">
        <v>180</v>
      </c>
      <c r="C34" s="442">
        <v>160</v>
      </c>
      <c r="D34" s="434">
        <v>1</v>
      </c>
      <c r="E34" s="292">
        <v>27</v>
      </c>
      <c r="F34" s="292">
        <v>25</v>
      </c>
      <c r="G34" s="292">
        <v>34</v>
      </c>
      <c r="H34" s="292">
        <v>30</v>
      </c>
      <c r="I34" s="292">
        <v>28</v>
      </c>
      <c r="J34" s="292">
        <v>29</v>
      </c>
      <c r="K34" s="292">
        <v>29</v>
      </c>
      <c r="L34" s="292">
        <v>37</v>
      </c>
      <c r="M34" s="282">
        <v>32</v>
      </c>
      <c r="N34" s="282">
        <v>37</v>
      </c>
      <c r="O34" s="282">
        <v>35</v>
      </c>
      <c r="P34" s="282">
        <v>37</v>
      </c>
      <c r="Q34" s="282">
        <v>37</v>
      </c>
      <c r="R34" s="282">
        <v>38</v>
      </c>
      <c r="S34" s="282">
        <v>42</v>
      </c>
      <c r="T34" s="282">
        <v>20</v>
      </c>
      <c r="U34" s="282">
        <v>31</v>
      </c>
      <c r="V34" s="608">
        <v>19</v>
      </c>
    </row>
    <row r="35" spans="1:22" ht="11.25" customHeight="1" x14ac:dyDescent="0.2">
      <c r="A35" s="441" t="s">
        <v>187</v>
      </c>
      <c r="B35" s="442" t="s">
        <v>180</v>
      </c>
      <c r="C35" s="442">
        <v>160</v>
      </c>
      <c r="D35" s="434">
        <v>2</v>
      </c>
      <c r="E35" s="292">
        <v>15</v>
      </c>
      <c r="F35" s="292">
        <v>15</v>
      </c>
      <c r="G35" s="292">
        <v>20</v>
      </c>
      <c r="H35" s="292">
        <v>21</v>
      </c>
      <c r="I35" s="292">
        <v>21</v>
      </c>
      <c r="J35" s="292">
        <v>18</v>
      </c>
      <c r="K35" s="292">
        <v>11</v>
      </c>
      <c r="L35" s="292">
        <v>29</v>
      </c>
      <c r="M35" s="282">
        <v>31</v>
      </c>
      <c r="N35" s="282">
        <v>21</v>
      </c>
      <c r="O35" s="282">
        <v>26</v>
      </c>
      <c r="P35" s="282">
        <v>30</v>
      </c>
      <c r="Q35" s="282">
        <v>26</v>
      </c>
      <c r="R35" s="282">
        <v>31</v>
      </c>
      <c r="S35" s="282">
        <v>27</v>
      </c>
      <c r="T35" s="282">
        <v>34</v>
      </c>
      <c r="U35" s="282">
        <v>14</v>
      </c>
      <c r="V35" s="608">
        <v>21</v>
      </c>
    </row>
    <row r="36" spans="1:22" ht="11.25" customHeight="1" x14ac:dyDescent="0.2">
      <c r="A36" s="441" t="s">
        <v>187</v>
      </c>
      <c r="B36" s="442" t="s">
        <v>180</v>
      </c>
      <c r="C36" s="442">
        <v>160</v>
      </c>
      <c r="D36" s="434">
        <v>3</v>
      </c>
      <c r="E36" s="292">
        <v>19</v>
      </c>
      <c r="F36" s="292">
        <v>13</v>
      </c>
      <c r="G36" s="292">
        <v>12</v>
      </c>
      <c r="H36" s="292">
        <v>17</v>
      </c>
      <c r="I36" s="292">
        <v>11</v>
      </c>
      <c r="J36" s="292">
        <v>18</v>
      </c>
      <c r="K36" s="292">
        <v>17</v>
      </c>
      <c r="L36" s="292">
        <v>8</v>
      </c>
      <c r="M36" s="282">
        <v>26</v>
      </c>
      <c r="N36" s="282">
        <v>17</v>
      </c>
      <c r="O36" s="282">
        <v>15</v>
      </c>
      <c r="P36" s="282">
        <v>16</v>
      </c>
      <c r="Q36" s="282">
        <v>22</v>
      </c>
      <c r="R36" s="282">
        <v>20</v>
      </c>
      <c r="S36" s="282">
        <v>23</v>
      </c>
      <c r="T36" s="282">
        <v>24</v>
      </c>
      <c r="U36" s="282">
        <v>8</v>
      </c>
      <c r="V36" s="608">
        <v>14</v>
      </c>
    </row>
    <row r="37" spans="1:22" ht="11.25" customHeight="1" x14ac:dyDescent="0.2">
      <c r="A37" s="441" t="s">
        <v>499</v>
      </c>
      <c r="B37" s="442" t="s">
        <v>177</v>
      </c>
      <c r="C37" s="442">
        <v>180</v>
      </c>
      <c r="D37" s="434">
        <v>1</v>
      </c>
      <c r="E37" s="292"/>
      <c r="F37" s="292"/>
      <c r="G37" s="292"/>
      <c r="H37" s="292"/>
      <c r="I37" s="292"/>
      <c r="J37" s="292"/>
      <c r="K37" s="292"/>
      <c r="L37" s="292"/>
      <c r="M37" s="282"/>
      <c r="N37" s="282"/>
      <c r="O37" s="282"/>
      <c r="P37" s="282"/>
      <c r="Q37" s="282"/>
      <c r="R37" s="282">
        <v>13</v>
      </c>
      <c r="S37" s="282">
        <v>19</v>
      </c>
      <c r="T37" s="282"/>
      <c r="U37" s="282">
        <v>11</v>
      </c>
      <c r="V37" s="608"/>
    </row>
    <row r="38" spans="1:22" ht="11.25" customHeight="1" x14ac:dyDescent="0.2">
      <c r="A38" s="441" t="s">
        <v>499</v>
      </c>
      <c r="B38" s="442" t="s">
        <v>177</v>
      </c>
      <c r="C38" s="442">
        <v>180</v>
      </c>
      <c r="D38" s="434">
        <v>2</v>
      </c>
      <c r="E38" s="292"/>
      <c r="F38" s="292"/>
      <c r="G38" s="292"/>
      <c r="H38" s="292"/>
      <c r="I38" s="292"/>
      <c r="J38" s="292"/>
      <c r="K38" s="292"/>
      <c r="L38" s="292"/>
      <c r="M38" s="282"/>
      <c r="N38" s="282"/>
      <c r="O38" s="282"/>
      <c r="P38" s="282"/>
      <c r="Q38" s="282"/>
      <c r="R38" s="282">
        <v>5</v>
      </c>
      <c r="S38" s="282">
        <v>11</v>
      </c>
      <c r="T38" s="282">
        <v>19</v>
      </c>
      <c r="U38" s="282">
        <v>12</v>
      </c>
      <c r="V38" s="608">
        <v>8</v>
      </c>
    </row>
    <row r="39" spans="1:22" ht="11.25" customHeight="1" x14ac:dyDescent="0.2">
      <c r="A39" s="441" t="s">
        <v>499</v>
      </c>
      <c r="B39" s="442" t="s">
        <v>177</v>
      </c>
      <c r="C39" s="442">
        <v>180</v>
      </c>
      <c r="D39" s="434">
        <v>3</v>
      </c>
      <c r="E39" s="292"/>
      <c r="F39" s="292"/>
      <c r="G39" s="292"/>
      <c r="H39" s="292"/>
      <c r="I39" s="292"/>
      <c r="J39" s="292"/>
      <c r="K39" s="292"/>
      <c r="L39" s="292"/>
      <c r="M39" s="282"/>
      <c r="N39" s="282"/>
      <c r="O39" s="282"/>
      <c r="P39" s="282"/>
      <c r="Q39" s="282"/>
      <c r="R39" s="282">
        <v>10</v>
      </c>
      <c r="S39" s="282">
        <v>11</v>
      </c>
      <c r="T39" s="282">
        <v>13</v>
      </c>
      <c r="U39" s="282">
        <v>11</v>
      </c>
      <c r="V39" s="608">
        <v>14</v>
      </c>
    </row>
    <row r="40" spans="1:22" ht="11.25" customHeight="1" x14ac:dyDescent="0.2">
      <c r="A40" s="441" t="s">
        <v>499</v>
      </c>
      <c r="B40" s="442" t="s">
        <v>177</v>
      </c>
      <c r="C40" s="442">
        <v>180</v>
      </c>
      <c r="D40" s="434">
        <v>4</v>
      </c>
      <c r="E40" s="292"/>
      <c r="F40" s="292"/>
      <c r="G40" s="292"/>
      <c r="H40" s="292"/>
      <c r="I40" s="292"/>
      <c r="J40" s="292"/>
      <c r="K40" s="292"/>
      <c r="L40" s="292"/>
      <c r="M40" s="282"/>
      <c r="N40" s="282"/>
      <c r="O40" s="282"/>
      <c r="P40" s="282"/>
      <c r="Q40" s="282"/>
      <c r="R40" s="282">
        <v>9</v>
      </c>
      <c r="S40" s="282">
        <v>6</v>
      </c>
      <c r="T40" s="282">
        <v>11</v>
      </c>
      <c r="U40" s="282">
        <v>10</v>
      </c>
      <c r="V40" s="608">
        <v>10</v>
      </c>
    </row>
    <row r="41" spans="1:22" ht="11.25" customHeight="1" x14ac:dyDescent="0.2">
      <c r="A41" s="441" t="s">
        <v>239</v>
      </c>
      <c r="B41" s="442" t="s">
        <v>180</v>
      </c>
      <c r="C41" s="442">
        <v>120</v>
      </c>
      <c r="D41" s="443" t="s">
        <v>580</v>
      </c>
      <c r="E41" s="292"/>
      <c r="F41" s="292">
        <v>20</v>
      </c>
      <c r="G41" s="292">
        <v>11</v>
      </c>
      <c r="H41" s="292"/>
      <c r="I41" s="292">
        <v>12</v>
      </c>
      <c r="J41" s="292"/>
      <c r="K41" s="292"/>
      <c r="L41" s="292"/>
      <c r="M41" s="282"/>
      <c r="N41" s="282"/>
      <c r="O41" s="282"/>
      <c r="P41" s="282"/>
      <c r="Q41" s="282"/>
      <c r="R41" s="282"/>
      <c r="S41" s="282"/>
      <c r="T41" s="282"/>
      <c r="U41" s="282"/>
      <c r="V41" s="608"/>
    </row>
    <row r="42" spans="1:22" ht="11.25" customHeight="1" x14ac:dyDescent="0.2">
      <c r="A42" s="441" t="s">
        <v>257</v>
      </c>
      <c r="B42" s="442" t="s">
        <v>180</v>
      </c>
      <c r="C42" s="442">
        <v>160</v>
      </c>
      <c r="D42" s="443" t="s">
        <v>580</v>
      </c>
      <c r="E42" s="292">
        <v>8</v>
      </c>
      <c r="F42" s="292"/>
      <c r="G42" s="292">
        <v>15</v>
      </c>
      <c r="H42" s="292">
        <v>9</v>
      </c>
      <c r="I42" s="292"/>
      <c r="J42" s="292"/>
      <c r="K42" s="292"/>
      <c r="L42" s="292"/>
      <c r="M42" s="282"/>
      <c r="N42" s="282"/>
      <c r="O42" s="282"/>
      <c r="P42" s="282"/>
      <c r="Q42" s="282"/>
      <c r="R42" s="282"/>
      <c r="S42" s="282"/>
      <c r="T42" s="282"/>
      <c r="U42" s="282"/>
      <c r="V42" s="608"/>
    </row>
    <row r="43" spans="1:22" ht="11.25" customHeight="1" x14ac:dyDescent="0.2">
      <c r="A43" s="441" t="s">
        <v>264</v>
      </c>
      <c r="B43" s="442" t="s">
        <v>180</v>
      </c>
      <c r="C43" s="442">
        <v>160</v>
      </c>
      <c r="D43" s="443" t="s">
        <v>580</v>
      </c>
      <c r="E43" s="292">
        <v>8</v>
      </c>
      <c r="F43" s="292"/>
      <c r="G43" s="292"/>
      <c r="H43" s="292">
        <v>10</v>
      </c>
      <c r="I43" s="292"/>
      <c r="J43" s="292"/>
      <c r="K43" s="292"/>
      <c r="L43" s="292"/>
      <c r="M43" s="282"/>
      <c r="N43" s="282"/>
      <c r="O43" s="282"/>
      <c r="P43" s="282"/>
      <c r="Q43" s="282"/>
      <c r="R43" s="282"/>
      <c r="S43" s="282"/>
      <c r="T43" s="282"/>
      <c r="U43" s="282"/>
      <c r="V43" s="608"/>
    </row>
    <row r="44" spans="1:22" ht="11.25" customHeight="1" x14ac:dyDescent="0.2">
      <c r="A44" s="441" t="s">
        <v>334</v>
      </c>
      <c r="B44" s="442" t="s">
        <v>180</v>
      </c>
      <c r="C44" s="442">
        <v>160</v>
      </c>
      <c r="D44" s="434">
        <v>1</v>
      </c>
      <c r="E44" s="292"/>
      <c r="F44" s="292"/>
      <c r="G44" s="292"/>
      <c r="H44" s="292"/>
      <c r="I44" s="292"/>
      <c r="J44" s="292">
        <v>20</v>
      </c>
      <c r="K44" s="292">
        <v>13</v>
      </c>
      <c r="L44" s="292"/>
      <c r="M44" s="282">
        <v>9</v>
      </c>
      <c r="N44" s="282">
        <v>15</v>
      </c>
      <c r="O44" s="282"/>
      <c r="P44" s="282">
        <v>8</v>
      </c>
      <c r="Q44" s="282">
        <v>9</v>
      </c>
      <c r="R44" s="282"/>
      <c r="S44" s="282"/>
      <c r="T44" s="282"/>
      <c r="U44" s="282"/>
      <c r="V44" s="608">
        <v>8</v>
      </c>
    </row>
    <row r="45" spans="1:22" ht="11.25" customHeight="1" x14ac:dyDescent="0.2">
      <c r="A45" s="441" t="s">
        <v>334</v>
      </c>
      <c r="B45" s="442" t="s">
        <v>180</v>
      </c>
      <c r="C45" s="442">
        <v>160</v>
      </c>
      <c r="D45" s="434">
        <v>2</v>
      </c>
      <c r="E45" s="292"/>
      <c r="F45" s="292"/>
      <c r="G45" s="292"/>
      <c r="H45" s="292"/>
      <c r="I45" s="292"/>
      <c r="J45" s="292"/>
      <c r="K45" s="292">
        <v>9</v>
      </c>
      <c r="L45" s="292">
        <v>11</v>
      </c>
      <c r="M45" s="282"/>
      <c r="N45" s="282"/>
      <c r="O45" s="282">
        <v>11</v>
      </c>
      <c r="P45" s="282"/>
      <c r="Q45" s="282">
        <v>6</v>
      </c>
      <c r="R45" s="282">
        <v>8</v>
      </c>
      <c r="S45" s="282">
        <v>5</v>
      </c>
      <c r="T45" s="282">
        <v>2</v>
      </c>
      <c r="U45" s="282"/>
      <c r="V45" s="608"/>
    </row>
    <row r="46" spans="1:22" ht="11.25" customHeight="1" x14ac:dyDescent="0.2">
      <c r="A46" s="441" t="s">
        <v>334</v>
      </c>
      <c r="B46" s="442" t="s">
        <v>180</v>
      </c>
      <c r="C46" s="442">
        <v>160</v>
      </c>
      <c r="D46" s="434">
        <v>3</v>
      </c>
      <c r="E46" s="292"/>
      <c r="F46" s="292"/>
      <c r="G46" s="292"/>
      <c r="H46" s="292"/>
      <c r="I46" s="292"/>
      <c r="J46" s="292"/>
      <c r="K46" s="292"/>
      <c r="L46" s="292">
        <v>7</v>
      </c>
      <c r="M46" s="282">
        <v>18</v>
      </c>
      <c r="N46" s="282"/>
      <c r="O46" s="282"/>
      <c r="P46" s="282">
        <v>14</v>
      </c>
      <c r="Q46" s="282"/>
      <c r="R46" s="282">
        <v>5</v>
      </c>
      <c r="S46" s="282">
        <v>4</v>
      </c>
      <c r="T46" s="282">
        <v>7</v>
      </c>
      <c r="U46" s="282">
        <v>8</v>
      </c>
      <c r="V46" s="608">
        <v>2</v>
      </c>
    </row>
    <row r="47" spans="1:22" ht="11.25" customHeight="1" x14ac:dyDescent="0.2">
      <c r="A47" s="441" t="s">
        <v>240</v>
      </c>
      <c r="B47" s="442" t="s">
        <v>180</v>
      </c>
      <c r="C47" s="442">
        <v>160</v>
      </c>
      <c r="D47" s="443" t="s">
        <v>580</v>
      </c>
      <c r="E47" s="292"/>
      <c r="F47" s="292"/>
      <c r="G47" s="292"/>
      <c r="H47" s="292"/>
      <c r="I47" s="292"/>
      <c r="J47" s="292"/>
      <c r="K47" s="292"/>
      <c r="L47" s="292"/>
      <c r="M47" s="282"/>
      <c r="N47" s="282"/>
      <c r="O47" s="282"/>
      <c r="P47" s="282"/>
      <c r="Q47" s="282"/>
      <c r="R47" s="282"/>
      <c r="S47" s="282"/>
      <c r="T47" s="282"/>
      <c r="U47" s="282"/>
      <c r="V47" s="608"/>
    </row>
    <row r="48" spans="1:22" ht="11.25" customHeight="1" x14ac:dyDescent="0.2">
      <c r="A48" s="441" t="s">
        <v>414</v>
      </c>
      <c r="B48" s="442" t="s">
        <v>180</v>
      </c>
      <c r="C48" s="442">
        <v>160</v>
      </c>
      <c r="D48" s="443" t="s">
        <v>580</v>
      </c>
      <c r="E48" s="292"/>
      <c r="F48" s="292">
        <v>14</v>
      </c>
      <c r="G48" s="292"/>
      <c r="H48" s="292"/>
      <c r="I48" s="292">
        <v>10</v>
      </c>
      <c r="J48" s="292"/>
      <c r="K48" s="292"/>
      <c r="L48" s="292"/>
      <c r="M48" s="282"/>
      <c r="N48" s="282">
        <v>11</v>
      </c>
      <c r="O48" s="282"/>
      <c r="P48" s="282"/>
      <c r="Q48" s="282"/>
      <c r="R48" s="282"/>
      <c r="S48" s="282"/>
      <c r="T48" s="282"/>
      <c r="U48" s="282"/>
      <c r="V48" s="608"/>
    </row>
    <row r="49" spans="1:22" ht="11.25" customHeight="1" x14ac:dyDescent="0.2">
      <c r="A49" s="441" t="s">
        <v>435</v>
      </c>
      <c r="B49" s="442" t="s">
        <v>180</v>
      </c>
      <c r="C49" s="442">
        <v>160</v>
      </c>
      <c r="D49" s="443" t="s">
        <v>580</v>
      </c>
      <c r="E49" s="292"/>
      <c r="F49" s="292"/>
      <c r="G49" s="292"/>
      <c r="H49" s="292"/>
      <c r="I49" s="292"/>
      <c r="J49" s="292"/>
      <c r="K49" s="292"/>
      <c r="L49" s="292"/>
      <c r="M49" s="282"/>
      <c r="N49" s="282"/>
      <c r="O49" s="282">
        <v>11</v>
      </c>
      <c r="P49" s="282"/>
      <c r="Q49" s="282"/>
      <c r="R49" s="282"/>
      <c r="S49" s="282"/>
      <c r="T49" s="282"/>
      <c r="U49" s="282"/>
      <c r="V49" s="608"/>
    </row>
    <row r="50" spans="1:22" ht="11.25" customHeight="1" x14ac:dyDescent="0.2">
      <c r="A50" s="441" t="s">
        <v>482</v>
      </c>
      <c r="B50" s="442" t="s">
        <v>180</v>
      </c>
      <c r="C50" s="442">
        <v>160</v>
      </c>
      <c r="D50" s="443" t="s">
        <v>580</v>
      </c>
      <c r="E50" s="292"/>
      <c r="F50" s="292"/>
      <c r="G50" s="292"/>
      <c r="H50" s="292"/>
      <c r="I50" s="292"/>
      <c r="J50" s="292"/>
      <c r="K50" s="292"/>
      <c r="L50" s="292"/>
      <c r="M50" s="282"/>
      <c r="N50" s="282"/>
      <c r="O50" s="282"/>
      <c r="P50" s="282"/>
      <c r="Q50" s="282">
        <v>12</v>
      </c>
      <c r="R50" s="282"/>
      <c r="S50" s="282"/>
      <c r="T50" s="282"/>
      <c r="U50" s="282"/>
      <c r="V50" s="608"/>
    </row>
    <row r="51" spans="1:22" ht="11.25" customHeight="1" x14ac:dyDescent="0.2">
      <c r="A51" s="441" t="s">
        <v>483</v>
      </c>
      <c r="B51" s="442" t="s">
        <v>177</v>
      </c>
      <c r="C51" s="442">
        <v>160</v>
      </c>
      <c r="D51" s="443" t="s">
        <v>580</v>
      </c>
      <c r="E51" s="292"/>
      <c r="F51" s="292"/>
      <c r="G51" s="292"/>
      <c r="H51" s="292"/>
      <c r="I51" s="292"/>
      <c r="J51" s="292"/>
      <c r="K51" s="292"/>
      <c r="L51" s="292"/>
      <c r="M51" s="282"/>
      <c r="N51" s="282"/>
      <c r="O51" s="282"/>
      <c r="P51" s="282"/>
      <c r="Q51" s="282">
        <v>23</v>
      </c>
      <c r="R51" s="282">
        <v>21</v>
      </c>
      <c r="S51" s="282"/>
      <c r="T51" s="282"/>
      <c r="U51" s="282"/>
      <c r="V51" s="608"/>
    </row>
    <row r="52" spans="1:22" ht="11.25" customHeight="1" x14ac:dyDescent="0.2">
      <c r="A52" s="441" t="s">
        <v>581</v>
      </c>
      <c r="B52" s="442" t="s">
        <v>177</v>
      </c>
      <c r="C52" s="442">
        <v>160</v>
      </c>
      <c r="D52" s="443" t="s">
        <v>580</v>
      </c>
      <c r="E52" s="292"/>
      <c r="F52" s="292"/>
      <c r="G52" s="292"/>
      <c r="H52" s="292"/>
      <c r="I52" s="292"/>
      <c r="J52" s="292"/>
      <c r="K52" s="292"/>
      <c r="L52" s="292"/>
      <c r="M52" s="282"/>
      <c r="N52" s="282"/>
      <c r="O52" s="282"/>
      <c r="P52" s="282"/>
      <c r="Q52" s="282"/>
      <c r="R52" s="282"/>
      <c r="S52" s="282">
        <v>20</v>
      </c>
      <c r="T52" s="282">
        <v>20</v>
      </c>
      <c r="U52" s="282">
        <v>18</v>
      </c>
      <c r="V52" s="608">
        <v>19</v>
      </c>
    </row>
    <row r="53" spans="1:22" ht="11.25" customHeight="1" x14ac:dyDescent="0.2">
      <c r="A53" s="441" t="s">
        <v>591</v>
      </c>
      <c r="B53" s="442" t="s">
        <v>177</v>
      </c>
      <c r="C53" s="442">
        <v>160</v>
      </c>
      <c r="D53" s="443" t="s">
        <v>580</v>
      </c>
      <c r="E53" s="292"/>
      <c r="F53" s="292"/>
      <c r="G53" s="292"/>
      <c r="H53" s="292"/>
      <c r="I53" s="292"/>
      <c r="J53" s="292"/>
      <c r="K53" s="292"/>
      <c r="L53" s="292"/>
      <c r="M53" s="282"/>
      <c r="N53" s="282"/>
      <c r="O53" s="282"/>
      <c r="P53" s="282"/>
      <c r="Q53" s="282"/>
      <c r="R53" s="282"/>
      <c r="S53" s="282"/>
      <c r="T53" s="282">
        <v>10</v>
      </c>
      <c r="U53" s="282">
        <v>8</v>
      </c>
      <c r="V53" s="608">
        <v>10</v>
      </c>
    </row>
    <row r="54" spans="1:22" ht="11.25" customHeight="1" x14ac:dyDescent="0.2">
      <c r="A54" s="441" t="s">
        <v>298</v>
      </c>
      <c r="B54" s="442" t="s">
        <v>180</v>
      </c>
      <c r="C54" s="442">
        <v>160</v>
      </c>
      <c r="D54" s="443" t="s">
        <v>580</v>
      </c>
      <c r="E54" s="292">
        <v>26</v>
      </c>
      <c r="F54" s="292">
        <v>8</v>
      </c>
      <c r="G54" s="292">
        <v>15</v>
      </c>
      <c r="H54" s="292"/>
      <c r="I54" s="292"/>
      <c r="J54" s="292"/>
      <c r="K54" s="292">
        <v>11</v>
      </c>
      <c r="L54" s="292"/>
      <c r="M54" s="282"/>
      <c r="N54" s="282">
        <v>11</v>
      </c>
      <c r="O54" s="282"/>
      <c r="P54" s="282"/>
      <c r="Q54" s="282"/>
      <c r="R54" s="282"/>
      <c r="S54" s="282"/>
      <c r="T54" s="282"/>
      <c r="U54" s="282"/>
      <c r="V54" s="608"/>
    </row>
    <row r="55" spans="1:22" ht="11.25" customHeight="1" x14ac:dyDescent="0.2">
      <c r="A55" s="441" t="s">
        <v>299</v>
      </c>
      <c r="B55" s="442" t="s">
        <v>180</v>
      </c>
      <c r="C55" s="442">
        <v>160</v>
      </c>
      <c r="D55" s="443" t="s">
        <v>580</v>
      </c>
      <c r="E55" s="292"/>
      <c r="F55" s="292"/>
      <c r="G55" s="292">
        <v>8</v>
      </c>
      <c r="H55" s="292">
        <v>21</v>
      </c>
      <c r="I55" s="292"/>
      <c r="J55" s="292"/>
      <c r="K55" s="292"/>
      <c r="L55" s="292">
        <v>10</v>
      </c>
      <c r="M55" s="282"/>
      <c r="N55" s="282"/>
      <c r="O55" s="282">
        <v>10</v>
      </c>
      <c r="P55" s="282"/>
      <c r="Q55" s="282"/>
      <c r="R55" s="282"/>
      <c r="S55" s="282"/>
      <c r="T55" s="282"/>
      <c r="U55" s="282"/>
      <c r="V55" s="608"/>
    </row>
    <row r="56" spans="1:22" ht="11.25" customHeight="1" x14ac:dyDescent="0.2">
      <c r="A56" s="441" t="s">
        <v>309</v>
      </c>
      <c r="B56" s="442" t="s">
        <v>180</v>
      </c>
      <c r="C56" s="442">
        <v>160</v>
      </c>
      <c r="D56" s="443" t="s">
        <v>580</v>
      </c>
      <c r="E56" s="292"/>
      <c r="F56" s="292"/>
      <c r="G56" s="292"/>
      <c r="H56" s="292"/>
      <c r="I56" s="292"/>
      <c r="J56" s="292"/>
      <c r="K56" s="292">
        <v>12</v>
      </c>
      <c r="L56" s="292">
        <v>12</v>
      </c>
      <c r="M56" s="282"/>
      <c r="N56" s="282"/>
      <c r="O56" s="282"/>
      <c r="P56" s="282"/>
      <c r="Q56" s="282"/>
      <c r="R56" s="282"/>
      <c r="S56" s="282"/>
      <c r="T56" s="282"/>
      <c r="U56" s="282"/>
      <c r="V56" s="608"/>
    </row>
    <row r="57" spans="1:22" ht="11.25" customHeight="1" x14ac:dyDescent="0.2">
      <c r="A57" s="441" t="s">
        <v>333</v>
      </c>
      <c r="B57" s="442" t="s">
        <v>177</v>
      </c>
      <c r="C57" s="442">
        <v>160</v>
      </c>
      <c r="D57" s="443" t="s">
        <v>580</v>
      </c>
      <c r="E57" s="292"/>
      <c r="F57" s="292"/>
      <c r="G57" s="292"/>
      <c r="H57" s="292"/>
      <c r="I57" s="292"/>
      <c r="J57" s="292"/>
      <c r="K57" s="292"/>
      <c r="L57" s="292">
        <v>16</v>
      </c>
      <c r="M57" s="282">
        <v>16</v>
      </c>
      <c r="N57" s="282"/>
      <c r="O57" s="282"/>
      <c r="P57" s="282"/>
      <c r="Q57" s="282"/>
      <c r="R57" s="282"/>
      <c r="S57" s="282"/>
      <c r="T57" s="282"/>
      <c r="U57" s="282"/>
      <c r="V57" s="608"/>
    </row>
    <row r="58" spans="1:22" ht="11.25" customHeight="1" x14ac:dyDescent="0.2">
      <c r="A58" s="441" t="s">
        <v>245</v>
      </c>
      <c r="B58" s="442" t="s">
        <v>177</v>
      </c>
      <c r="C58" s="442">
        <v>160</v>
      </c>
      <c r="D58" s="443" t="s">
        <v>580</v>
      </c>
      <c r="E58" s="292">
        <v>14</v>
      </c>
      <c r="F58" s="292"/>
      <c r="G58" s="292">
        <v>9</v>
      </c>
      <c r="H58" s="292"/>
      <c r="I58" s="292"/>
      <c r="J58" s="292"/>
      <c r="K58" s="292"/>
      <c r="L58" s="292"/>
      <c r="M58" s="282"/>
      <c r="N58" s="282"/>
      <c r="O58" s="282"/>
      <c r="P58" s="282"/>
      <c r="Q58" s="282"/>
      <c r="R58" s="282"/>
      <c r="S58" s="282"/>
      <c r="T58" s="282"/>
      <c r="U58" s="282"/>
      <c r="V58" s="608"/>
    </row>
    <row r="59" spans="1:22" ht="11.25" customHeight="1" x14ac:dyDescent="0.2">
      <c r="A59" s="441" t="s">
        <v>302</v>
      </c>
      <c r="B59" s="442" t="s">
        <v>177</v>
      </c>
      <c r="C59" s="442">
        <v>160</v>
      </c>
      <c r="D59" s="443" t="s">
        <v>580</v>
      </c>
      <c r="E59" s="292"/>
      <c r="F59" s="292"/>
      <c r="G59" s="292"/>
      <c r="H59" s="292"/>
      <c r="I59" s="292">
        <v>37</v>
      </c>
      <c r="J59" s="292">
        <v>33</v>
      </c>
      <c r="K59" s="292"/>
      <c r="L59" s="292"/>
      <c r="M59" s="282"/>
      <c r="N59" s="282"/>
      <c r="O59" s="282"/>
      <c r="P59" s="282"/>
      <c r="Q59" s="282">
        <v>15</v>
      </c>
      <c r="R59" s="282"/>
      <c r="S59" s="282"/>
      <c r="T59" s="282"/>
      <c r="U59" s="282"/>
      <c r="V59" s="608"/>
    </row>
    <row r="60" spans="1:22" ht="11.25" customHeight="1" x14ac:dyDescent="0.2">
      <c r="A60" s="441" t="s">
        <v>465</v>
      </c>
      <c r="B60" s="442" t="s">
        <v>177</v>
      </c>
      <c r="C60" s="442">
        <v>160</v>
      </c>
      <c r="D60" s="434">
        <v>1</v>
      </c>
      <c r="E60" s="292"/>
      <c r="F60" s="292"/>
      <c r="G60" s="292"/>
      <c r="H60" s="292"/>
      <c r="I60" s="292"/>
      <c r="J60" s="292"/>
      <c r="K60" s="292"/>
      <c r="L60" s="292"/>
      <c r="M60" s="282"/>
      <c r="N60" s="282"/>
      <c r="O60" s="282"/>
      <c r="P60" s="282">
        <v>17</v>
      </c>
      <c r="Q60" s="282"/>
      <c r="R60" s="282"/>
      <c r="S60" s="282"/>
      <c r="T60" s="282"/>
      <c r="U60" s="282"/>
      <c r="V60" s="608"/>
    </row>
    <row r="61" spans="1:22" ht="11.25" customHeight="1" x14ac:dyDescent="0.2">
      <c r="A61" s="441" t="s">
        <v>188</v>
      </c>
      <c r="B61" s="442" t="s">
        <v>180</v>
      </c>
      <c r="C61" s="442">
        <v>160</v>
      </c>
      <c r="D61" s="434">
        <v>2</v>
      </c>
      <c r="E61" s="292"/>
      <c r="F61" s="292"/>
      <c r="G61" s="292"/>
      <c r="H61" s="292"/>
      <c r="I61" s="292"/>
      <c r="J61" s="292"/>
      <c r="K61" s="292"/>
      <c r="L61" s="292"/>
      <c r="M61" s="282"/>
      <c r="N61" s="282"/>
      <c r="O61" s="282"/>
      <c r="P61" s="282"/>
      <c r="Q61" s="282"/>
      <c r="R61" s="282"/>
      <c r="S61" s="282"/>
      <c r="T61" s="282"/>
      <c r="U61" s="282"/>
      <c r="V61" s="608"/>
    </row>
    <row r="62" spans="1:22" ht="11.25" customHeight="1" x14ac:dyDescent="0.2">
      <c r="A62" s="441" t="s">
        <v>415</v>
      </c>
      <c r="B62" s="442" t="s">
        <v>180</v>
      </c>
      <c r="C62" s="442">
        <v>160</v>
      </c>
      <c r="D62" s="434">
        <v>3</v>
      </c>
      <c r="E62" s="292"/>
      <c r="F62" s="292"/>
      <c r="G62" s="292">
        <v>11</v>
      </c>
      <c r="H62" s="292">
        <v>11</v>
      </c>
      <c r="I62" s="292"/>
      <c r="J62" s="292"/>
      <c r="K62" s="292"/>
      <c r="L62" s="292"/>
      <c r="M62" s="282"/>
      <c r="N62" s="282"/>
      <c r="O62" s="282"/>
      <c r="P62" s="282"/>
      <c r="Q62" s="282"/>
      <c r="R62" s="282"/>
      <c r="S62" s="282"/>
      <c r="T62" s="282"/>
      <c r="U62" s="282"/>
      <c r="V62" s="608"/>
    </row>
    <row r="63" spans="1:22" ht="11.25" customHeight="1" x14ac:dyDescent="0.2">
      <c r="A63" s="441" t="s">
        <v>189</v>
      </c>
      <c r="B63" s="442" t="s">
        <v>177</v>
      </c>
      <c r="C63" s="442">
        <v>160</v>
      </c>
      <c r="D63" s="443" t="s">
        <v>580</v>
      </c>
      <c r="E63" s="292">
        <v>8</v>
      </c>
      <c r="F63" s="292">
        <v>11</v>
      </c>
      <c r="G63" s="292"/>
      <c r="H63" s="292">
        <v>8</v>
      </c>
      <c r="I63" s="292"/>
      <c r="J63" s="292"/>
      <c r="K63" s="292"/>
      <c r="L63" s="292"/>
      <c r="M63" s="282"/>
      <c r="N63" s="282"/>
      <c r="O63" s="282"/>
      <c r="P63" s="282"/>
      <c r="Q63" s="282"/>
      <c r="R63" s="282"/>
      <c r="S63" s="282"/>
      <c r="T63" s="282"/>
      <c r="U63" s="282"/>
      <c r="V63" s="608"/>
    </row>
    <row r="64" spans="1:22" ht="11.25" customHeight="1" x14ac:dyDescent="0.2">
      <c r="A64" s="441" t="s">
        <v>498</v>
      </c>
      <c r="B64" s="442" t="s">
        <v>180</v>
      </c>
      <c r="C64" s="442">
        <v>160</v>
      </c>
      <c r="D64" s="443" t="s">
        <v>580</v>
      </c>
      <c r="E64" s="292"/>
      <c r="F64" s="292"/>
      <c r="G64" s="292"/>
      <c r="H64" s="292"/>
      <c r="I64" s="292"/>
      <c r="J64" s="292"/>
      <c r="K64" s="292"/>
      <c r="L64" s="292"/>
      <c r="M64" s="282"/>
      <c r="N64" s="282"/>
      <c r="O64" s="282"/>
      <c r="P64" s="282"/>
      <c r="Q64" s="282"/>
      <c r="R64" s="282">
        <v>16</v>
      </c>
      <c r="S64" s="282"/>
      <c r="T64" s="282"/>
      <c r="U64" s="282"/>
      <c r="V64" s="608"/>
    </row>
    <row r="65" spans="1:22" ht="11.25" customHeight="1" x14ac:dyDescent="0.2">
      <c r="A65" s="441" t="s">
        <v>437</v>
      </c>
      <c r="B65" s="442" t="s">
        <v>180</v>
      </c>
      <c r="C65" s="442">
        <v>160</v>
      </c>
      <c r="D65" s="443" t="s">
        <v>580</v>
      </c>
      <c r="E65" s="292"/>
      <c r="F65" s="292"/>
      <c r="G65" s="292"/>
      <c r="H65" s="292"/>
      <c r="I65" s="292"/>
      <c r="J65" s="292"/>
      <c r="K65" s="292"/>
      <c r="L65" s="292"/>
      <c r="M65" s="282"/>
      <c r="N65" s="282"/>
      <c r="O65" s="282">
        <v>18</v>
      </c>
      <c r="P65" s="282"/>
      <c r="Q65" s="282"/>
      <c r="R65" s="282"/>
      <c r="S65" s="282"/>
      <c r="T65" s="282"/>
      <c r="U65" s="282"/>
      <c r="V65" s="608"/>
    </row>
    <row r="66" spans="1:22" ht="11.25" customHeight="1" x14ac:dyDescent="0.2">
      <c r="A66" s="441" t="s">
        <v>497</v>
      </c>
      <c r="B66" s="442" t="s">
        <v>180</v>
      </c>
      <c r="C66" s="442">
        <v>160</v>
      </c>
      <c r="D66" s="434">
        <v>1</v>
      </c>
      <c r="E66" s="292"/>
      <c r="F66" s="292"/>
      <c r="G66" s="292"/>
      <c r="H66" s="292"/>
      <c r="I66" s="292"/>
      <c r="J66" s="292"/>
      <c r="K66" s="292"/>
      <c r="L66" s="292"/>
      <c r="M66" s="282"/>
      <c r="N66" s="282"/>
      <c r="O66" s="282"/>
      <c r="P66" s="282"/>
      <c r="Q66" s="282"/>
      <c r="R66" s="282">
        <v>17</v>
      </c>
      <c r="S66" s="282"/>
      <c r="T66" s="282"/>
      <c r="U66" s="282"/>
      <c r="V66" s="608"/>
    </row>
    <row r="67" spans="1:22" ht="11.25" customHeight="1" x14ac:dyDescent="0.2">
      <c r="A67" s="441" t="s">
        <v>466</v>
      </c>
      <c r="B67" s="442" t="s">
        <v>180</v>
      </c>
      <c r="C67" s="442">
        <v>160</v>
      </c>
      <c r="D67" s="443" t="s">
        <v>580</v>
      </c>
      <c r="E67" s="292"/>
      <c r="F67" s="292"/>
      <c r="G67" s="292"/>
      <c r="H67" s="292"/>
      <c r="I67" s="292"/>
      <c r="J67" s="292"/>
      <c r="K67" s="292"/>
      <c r="L67" s="292"/>
      <c r="M67" s="282"/>
      <c r="N67" s="282"/>
      <c r="O67" s="282"/>
      <c r="P67" s="282">
        <v>18</v>
      </c>
      <c r="Q67" s="282"/>
      <c r="R67" s="282"/>
      <c r="S67" s="282"/>
      <c r="T67" s="282"/>
      <c r="U67" s="282"/>
      <c r="V67" s="608"/>
    </row>
    <row r="68" spans="1:22" ht="11.25" customHeight="1" x14ac:dyDescent="0.2">
      <c r="A68" s="441" t="s">
        <v>500</v>
      </c>
      <c r="B68" s="442" t="s">
        <v>180</v>
      </c>
      <c r="C68" s="442">
        <v>160</v>
      </c>
      <c r="D68" s="443" t="s">
        <v>580</v>
      </c>
      <c r="E68" s="292"/>
      <c r="F68" s="292"/>
      <c r="G68" s="292"/>
      <c r="H68" s="292"/>
      <c r="I68" s="292"/>
      <c r="J68" s="292"/>
      <c r="K68" s="292"/>
      <c r="L68" s="292"/>
      <c r="M68" s="282"/>
      <c r="N68" s="282"/>
      <c r="O68" s="282"/>
      <c r="P68" s="282"/>
      <c r="Q68" s="282">
        <v>19</v>
      </c>
      <c r="R68" s="282"/>
      <c r="S68" s="282"/>
      <c r="T68" s="282"/>
      <c r="U68" s="282"/>
      <c r="V68" s="608"/>
    </row>
    <row r="69" spans="1:22" ht="11.25" customHeight="1" x14ac:dyDescent="0.2">
      <c r="A69" s="441" t="s">
        <v>582</v>
      </c>
      <c r="B69" s="442" t="s">
        <v>180</v>
      </c>
      <c r="C69" s="442">
        <v>160</v>
      </c>
      <c r="D69" s="443" t="s">
        <v>580</v>
      </c>
      <c r="E69" s="292"/>
      <c r="F69" s="292"/>
      <c r="G69" s="292"/>
      <c r="H69" s="292"/>
      <c r="I69" s="292"/>
      <c r="J69" s="292"/>
      <c r="K69" s="292"/>
      <c r="L69" s="292"/>
      <c r="M69" s="282"/>
      <c r="N69" s="282"/>
      <c r="O69" s="282"/>
      <c r="P69" s="282"/>
      <c r="Q69" s="282"/>
      <c r="R69" s="282"/>
      <c r="S69" s="282">
        <v>16</v>
      </c>
      <c r="T69" s="282">
        <v>13</v>
      </c>
      <c r="U69" s="282">
        <v>10</v>
      </c>
      <c r="V69" s="608">
        <v>9</v>
      </c>
    </row>
    <row r="70" spans="1:22" ht="11.25" customHeight="1" x14ac:dyDescent="0.2">
      <c r="A70" s="441" t="s">
        <v>286</v>
      </c>
      <c r="B70" s="442" t="s">
        <v>177</v>
      </c>
      <c r="C70" s="442">
        <v>160</v>
      </c>
      <c r="D70" s="443" t="s">
        <v>580</v>
      </c>
      <c r="E70" s="292"/>
      <c r="F70" s="292"/>
      <c r="G70" s="292"/>
      <c r="H70" s="292">
        <v>8</v>
      </c>
      <c r="I70" s="292"/>
      <c r="J70" s="292"/>
      <c r="K70" s="292"/>
      <c r="L70" s="292"/>
      <c r="M70" s="282"/>
      <c r="N70" s="282"/>
      <c r="O70" s="282"/>
      <c r="P70" s="282"/>
      <c r="Q70" s="282"/>
      <c r="R70" s="282"/>
      <c r="S70" s="282"/>
      <c r="T70" s="282"/>
      <c r="U70" s="282"/>
      <c r="V70" s="608"/>
    </row>
    <row r="71" spans="1:22" ht="11.25" customHeight="1" x14ac:dyDescent="0.2">
      <c r="A71" s="441" t="s">
        <v>501</v>
      </c>
      <c r="B71" s="442" t="s">
        <v>177</v>
      </c>
      <c r="C71" s="442">
        <v>160</v>
      </c>
      <c r="D71" s="443" t="s">
        <v>580</v>
      </c>
      <c r="E71" s="292"/>
      <c r="F71" s="292"/>
      <c r="G71" s="292"/>
      <c r="H71" s="292"/>
      <c r="I71" s="292"/>
      <c r="J71" s="292"/>
      <c r="K71" s="292"/>
      <c r="L71" s="292"/>
      <c r="M71" s="282"/>
      <c r="N71" s="282"/>
      <c r="O71" s="282"/>
      <c r="P71" s="282"/>
      <c r="Q71" s="282"/>
      <c r="R71" s="282">
        <v>13</v>
      </c>
      <c r="S71" s="282">
        <v>11</v>
      </c>
      <c r="T71" s="282"/>
      <c r="U71" s="282"/>
      <c r="V71" s="608"/>
    </row>
    <row r="72" spans="1:22" x14ac:dyDescent="0.2">
      <c r="A72" s="441" t="s">
        <v>416</v>
      </c>
      <c r="B72" s="442" t="s">
        <v>180</v>
      </c>
      <c r="C72" s="442">
        <v>160</v>
      </c>
      <c r="D72" s="443" t="s">
        <v>580</v>
      </c>
      <c r="E72" s="292"/>
      <c r="F72" s="292"/>
      <c r="G72" s="292"/>
      <c r="H72" s="292"/>
      <c r="I72" s="292"/>
      <c r="J72" s="292"/>
      <c r="K72" s="292"/>
      <c r="L72" s="292"/>
      <c r="M72" s="282"/>
      <c r="N72" s="282">
        <v>13</v>
      </c>
      <c r="O72" s="282"/>
      <c r="P72" s="282"/>
      <c r="Q72" s="282"/>
      <c r="R72" s="282"/>
      <c r="S72" s="282"/>
      <c r="T72" s="282"/>
      <c r="U72" s="282"/>
      <c r="V72" s="608"/>
    </row>
    <row r="73" spans="1:22" ht="11.25" customHeight="1" x14ac:dyDescent="0.2">
      <c r="A73" s="441" t="s">
        <v>583</v>
      </c>
      <c r="B73" s="442" t="s">
        <v>180</v>
      </c>
      <c r="C73" s="442">
        <v>160</v>
      </c>
      <c r="D73" s="443" t="s">
        <v>580</v>
      </c>
      <c r="E73" s="292"/>
      <c r="F73" s="292"/>
      <c r="G73" s="292"/>
      <c r="H73" s="292"/>
      <c r="I73" s="292"/>
      <c r="J73" s="292"/>
      <c r="K73" s="292"/>
      <c r="L73" s="292"/>
      <c r="M73" s="282"/>
      <c r="N73" s="282"/>
      <c r="O73" s="282"/>
      <c r="P73" s="282"/>
      <c r="Q73" s="282"/>
      <c r="R73" s="282"/>
      <c r="S73" s="282">
        <v>30</v>
      </c>
      <c r="T73" s="282"/>
      <c r="U73" s="282"/>
      <c r="V73" s="608">
        <v>23</v>
      </c>
    </row>
    <row r="74" spans="1:22" ht="11.25" customHeight="1" x14ac:dyDescent="0.2">
      <c r="A74" s="441" t="s">
        <v>190</v>
      </c>
      <c r="B74" s="442" t="s">
        <v>180</v>
      </c>
      <c r="C74" s="442">
        <v>160</v>
      </c>
      <c r="D74" s="434">
        <v>1</v>
      </c>
      <c r="E74" s="292">
        <v>20</v>
      </c>
      <c r="F74" s="292">
        <v>20</v>
      </c>
      <c r="G74" s="292">
        <v>18</v>
      </c>
      <c r="H74" s="292"/>
      <c r="I74" s="292"/>
      <c r="J74" s="292"/>
      <c r="K74" s="292"/>
      <c r="L74" s="292"/>
      <c r="M74" s="282"/>
      <c r="N74" s="282"/>
      <c r="O74" s="282"/>
      <c r="P74" s="282"/>
      <c r="Q74" s="282"/>
      <c r="R74" s="282"/>
      <c r="S74" s="282"/>
      <c r="T74" s="282"/>
      <c r="U74" s="282"/>
      <c r="V74" s="608"/>
    </row>
    <row r="75" spans="1:22" ht="11.25" customHeight="1" x14ac:dyDescent="0.2">
      <c r="A75" s="441" t="s">
        <v>307</v>
      </c>
      <c r="B75" s="442" t="s">
        <v>180</v>
      </c>
      <c r="C75" s="442">
        <v>160</v>
      </c>
      <c r="D75" s="434">
        <v>3</v>
      </c>
      <c r="E75" s="292"/>
      <c r="F75" s="292"/>
      <c r="G75" s="292"/>
      <c r="H75" s="292"/>
      <c r="I75" s="292"/>
      <c r="J75" s="292">
        <v>1</v>
      </c>
      <c r="K75" s="292"/>
      <c r="L75" s="292"/>
      <c r="M75" s="282"/>
      <c r="N75" s="282"/>
      <c r="O75" s="282"/>
      <c r="P75" s="282"/>
      <c r="Q75" s="282"/>
      <c r="R75" s="282"/>
      <c r="S75" s="282"/>
      <c r="T75" s="282"/>
      <c r="U75" s="282"/>
      <c r="V75" s="608"/>
    </row>
    <row r="76" spans="1:22" ht="11.25" customHeight="1" x14ac:dyDescent="0.2">
      <c r="A76" s="441" t="s">
        <v>285</v>
      </c>
      <c r="B76" s="442" t="s">
        <v>180</v>
      </c>
      <c r="C76" s="442">
        <v>160</v>
      </c>
      <c r="D76" s="434">
        <v>1</v>
      </c>
      <c r="E76" s="292"/>
      <c r="F76" s="292"/>
      <c r="G76" s="292"/>
      <c r="H76" s="292">
        <v>16</v>
      </c>
      <c r="I76" s="292">
        <v>27</v>
      </c>
      <c r="J76" s="292">
        <v>16</v>
      </c>
      <c r="K76" s="292">
        <v>12</v>
      </c>
      <c r="L76" s="292">
        <v>18</v>
      </c>
      <c r="M76" s="282">
        <v>9</v>
      </c>
      <c r="N76" s="282">
        <v>13</v>
      </c>
      <c r="O76" s="282">
        <v>9</v>
      </c>
      <c r="P76" s="282">
        <v>10</v>
      </c>
      <c r="Q76" s="282">
        <v>14</v>
      </c>
      <c r="R76" s="282">
        <v>8</v>
      </c>
      <c r="S76" s="282"/>
      <c r="T76" s="282">
        <v>9</v>
      </c>
      <c r="U76" s="282">
        <v>14</v>
      </c>
      <c r="V76" s="608">
        <v>12</v>
      </c>
    </row>
    <row r="77" spans="1:22" ht="11.25" customHeight="1" x14ac:dyDescent="0.2">
      <c r="A77" s="441" t="s">
        <v>285</v>
      </c>
      <c r="B77" s="442" t="s">
        <v>180</v>
      </c>
      <c r="C77" s="442">
        <v>160</v>
      </c>
      <c r="D77" s="434">
        <v>2</v>
      </c>
      <c r="E77" s="292"/>
      <c r="F77" s="292"/>
      <c r="G77" s="292"/>
      <c r="H77" s="292"/>
      <c r="I77" s="292">
        <v>9</v>
      </c>
      <c r="J77" s="292">
        <v>13</v>
      </c>
      <c r="K77" s="292">
        <v>9</v>
      </c>
      <c r="L77" s="292">
        <v>9</v>
      </c>
      <c r="M77" s="282">
        <v>11</v>
      </c>
      <c r="N77" s="282">
        <v>4</v>
      </c>
      <c r="O77" s="282">
        <v>7</v>
      </c>
      <c r="P77" s="282">
        <v>6</v>
      </c>
      <c r="Q77" s="282">
        <v>9</v>
      </c>
      <c r="R77" s="282">
        <v>5</v>
      </c>
      <c r="S77" s="282">
        <v>6</v>
      </c>
      <c r="T77" s="282"/>
      <c r="U77" s="282"/>
      <c r="V77" s="608">
        <v>7</v>
      </c>
    </row>
    <row r="78" spans="1:22" ht="11.25" customHeight="1" x14ac:dyDescent="0.2">
      <c r="A78" s="441" t="s">
        <v>285</v>
      </c>
      <c r="B78" s="442" t="s">
        <v>180</v>
      </c>
      <c r="C78" s="442">
        <v>160</v>
      </c>
      <c r="D78" s="434">
        <v>3</v>
      </c>
      <c r="E78" s="292"/>
      <c r="F78" s="292"/>
      <c r="G78" s="292"/>
      <c r="H78" s="292"/>
      <c r="I78" s="292"/>
      <c r="J78" s="292">
        <v>6</v>
      </c>
      <c r="K78" s="292">
        <v>17</v>
      </c>
      <c r="L78" s="292">
        <v>15</v>
      </c>
      <c r="M78" s="282">
        <v>7</v>
      </c>
      <c r="N78" s="282">
        <v>6</v>
      </c>
      <c r="O78" s="282">
        <v>3</v>
      </c>
      <c r="P78" s="282">
        <v>9</v>
      </c>
      <c r="Q78" s="282">
        <v>9</v>
      </c>
      <c r="R78" s="282">
        <v>15</v>
      </c>
      <c r="S78" s="282">
        <v>6</v>
      </c>
      <c r="T78" s="282">
        <v>10</v>
      </c>
      <c r="U78" s="282">
        <v>9</v>
      </c>
      <c r="V78" s="608">
        <v>3</v>
      </c>
    </row>
    <row r="79" spans="1:22" ht="11.25" customHeight="1" x14ac:dyDescent="0.2">
      <c r="A79" s="441" t="s">
        <v>590</v>
      </c>
      <c r="B79" s="442" t="s">
        <v>180</v>
      </c>
      <c r="C79" s="442">
        <v>160</v>
      </c>
      <c r="D79" s="443" t="s">
        <v>580</v>
      </c>
      <c r="E79" s="292"/>
      <c r="F79" s="292"/>
      <c r="G79" s="292"/>
      <c r="H79" s="292"/>
      <c r="I79" s="292"/>
      <c r="J79" s="292"/>
      <c r="K79" s="292"/>
      <c r="L79" s="292"/>
      <c r="M79" s="282"/>
      <c r="N79" s="282"/>
      <c r="O79" s="282"/>
      <c r="P79" s="282"/>
      <c r="Q79" s="282"/>
      <c r="R79" s="282"/>
      <c r="S79" s="282"/>
      <c r="T79" s="282">
        <v>21</v>
      </c>
      <c r="U79" s="282">
        <v>18</v>
      </c>
      <c r="V79" s="608"/>
    </row>
    <row r="80" spans="1:22" ht="11.25" customHeight="1" x14ac:dyDescent="0.2">
      <c r="A80" s="441" t="s">
        <v>190</v>
      </c>
      <c r="B80" s="442" t="s">
        <v>180</v>
      </c>
      <c r="C80" s="442">
        <v>160</v>
      </c>
      <c r="D80" s="434">
        <v>2</v>
      </c>
      <c r="E80" s="292">
        <v>10</v>
      </c>
      <c r="F80" s="292">
        <v>9</v>
      </c>
      <c r="G80" s="292">
        <v>10</v>
      </c>
      <c r="H80" s="292">
        <v>2</v>
      </c>
      <c r="I80" s="292"/>
      <c r="J80" s="292"/>
      <c r="K80" s="292"/>
      <c r="L80" s="292"/>
      <c r="M80" s="282"/>
      <c r="N80" s="282"/>
      <c r="O80" s="282"/>
      <c r="P80" s="282"/>
      <c r="Q80" s="282"/>
      <c r="R80" s="282"/>
      <c r="S80" s="282"/>
      <c r="T80" s="282"/>
      <c r="U80" s="282"/>
      <c r="V80" s="608"/>
    </row>
    <row r="81" spans="1:22" ht="11.25" customHeight="1" x14ac:dyDescent="0.2">
      <c r="A81" s="444" t="s">
        <v>190</v>
      </c>
      <c r="B81" s="445" t="s">
        <v>180</v>
      </c>
      <c r="C81" s="445">
        <v>160</v>
      </c>
      <c r="D81" s="435">
        <v>3</v>
      </c>
      <c r="E81" s="301">
        <v>13</v>
      </c>
      <c r="F81" s="301">
        <v>7</v>
      </c>
      <c r="G81" s="301">
        <v>5</v>
      </c>
      <c r="H81" s="301">
        <v>5</v>
      </c>
      <c r="I81" s="301">
        <v>1</v>
      </c>
      <c r="J81" s="301"/>
      <c r="K81" s="301"/>
      <c r="L81" s="301"/>
      <c r="M81" s="293"/>
      <c r="N81" s="293"/>
      <c r="O81" s="293"/>
      <c r="P81" s="293"/>
      <c r="Q81" s="293"/>
      <c r="R81" s="293"/>
      <c r="S81" s="293"/>
      <c r="T81" s="293"/>
      <c r="U81" s="293"/>
      <c r="V81" s="612"/>
    </row>
    <row r="82" spans="1:22" x14ac:dyDescent="0.2">
      <c r="A82" s="441" t="s">
        <v>344</v>
      </c>
      <c r="B82" s="442" t="s">
        <v>177</v>
      </c>
      <c r="C82" s="442">
        <v>160</v>
      </c>
      <c r="D82" s="443" t="s">
        <v>580</v>
      </c>
      <c r="E82" s="292"/>
      <c r="F82" s="292"/>
      <c r="G82" s="292"/>
      <c r="H82" s="292"/>
      <c r="I82" s="292"/>
      <c r="J82" s="292"/>
      <c r="K82" s="292"/>
      <c r="L82" s="292"/>
      <c r="M82" s="282">
        <v>30</v>
      </c>
      <c r="N82" s="282"/>
      <c r="O82" s="282"/>
      <c r="P82" s="282"/>
      <c r="Q82" s="282"/>
      <c r="R82" s="282"/>
      <c r="S82" s="281"/>
      <c r="T82" s="282"/>
      <c r="U82" s="282"/>
      <c r="V82" s="608"/>
    </row>
    <row r="83" spans="1:22" x14ac:dyDescent="0.2">
      <c r="A83" s="441" t="s">
        <v>417</v>
      </c>
      <c r="B83" s="442" t="s">
        <v>177</v>
      </c>
      <c r="C83" s="445">
        <v>160</v>
      </c>
      <c r="D83" s="443" t="s">
        <v>580</v>
      </c>
      <c r="E83" s="301"/>
      <c r="F83" s="301"/>
      <c r="G83" s="301"/>
      <c r="H83" s="301"/>
      <c r="I83" s="301"/>
      <c r="J83" s="301"/>
      <c r="K83" s="301"/>
      <c r="L83" s="301"/>
      <c r="M83" s="293"/>
      <c r="N83" s="293">
        <v>25</v>
      </c>
      <c r="O83" s="293"/>
      <c r="P83" s="293"/>
      <c r="Q83" s="293"/>
      <c r="R83" s="293"/>
      <c r="S83" s="294"/>
      <c r="T83" s="293"/>
      <c r="U83" s="293"/>
      <c r="V83" s="612"/>
    </row>
    <row r="84" spans="1:22" x14ac:dyDescent="0.2">
      <c r="A84" s="444" t="s">
        <v>345</v>
      </c>
      <c r="B84" s="445" t="s">
        <v>180</v>
      </c>
      <c r="C84" s="445">
        <v>160</v>
      </c>
      <c r="D84" s="613" t="s">
        <v>580</v>
      </c>
      <c r="E84" s="301"/>
      <c r="F84" s="301"/>
      <c r="G84" s="301"/>
      <c r="H84" s="301"/>
      <c r="I84" s="301"/>
      <c r="J84" s="301"/>
      <c r="K84" s="301"/>
      <c r="L84" s="301"/>
      <c r="M84" s="293">
        <v>11</v>
      </c>
      <c r="N84" s="293"/>
      <c r="O84" s="293"/>
      <c r="P84" s="293"/>
      <c r="Q84" s="293"/>
      <c r="R84" s="293"/>
      <c r="S84" s="294"/>
      <c r="T84" s="293"/>
      <c r="U84" s="293"/>
      <c r="V84" s="612"/>
    </row>
    <row r="85" spans="1:22" x14ac:dyDescent="0.2">
      <c r="A85" s="615" t="s">
        <v>355</v>
      </c>
      <c r="B85" s="610"/>
      <c r="C85" s="610"/>
      <c r="D85" s="610"/>
      <c r="E85" s="610">
        <f>SUM(E10:E81)</f>
        <v>321</v>
      </c>
      <c r="F85" s="610">
        <f>SUM(F11:F81)</f>
        <v>312</v>
      </c>
      <c r="G85" s="610">
        <f>SUM(G11:G81)</f>
        <v>361</v>
      </c>
      <c r="H85" s="610">
        <f>SUM(H11:H81)</f>
        <v>356</v>
      </c>
      <c r="I85" s="610">
        <f>SUM(I10:I81)</f>
        <v>371</v>
      </c>
      <c r="J85" s="610">
        <f>SUM(J10:J81)</f>
        <v>363</v>
      </c>
      <c r="K85" s="610">
        <f>SUM(K10:K81)</f>
        <v>360</v>
      </c>
      <c r="L85" s="610">
        <f>SUM(L10:L81)</f>
        <v>372</v>
      </c>
      <c r="M85" s="610">
        <f t="shared" ref="M85:S85" si="0">SUM(M10:M84)</f>
        <v>383</v>
      </c>
      <c r="N85" s="610">
        <f t="shared" si="0"/>
        <v>365</v>
      </c>
      <c r="O85" s="610">
        <f t="shared" si="0"/>
        <v>362</v>
      </c>
      <c r="P85" s="610">
        <f t="shared" si="0"/>
        <v>377</v>
      </c>
      <c r="Q85" s="610">
        <f t="shared" si="0"/>
        <v>389</v>
      </c>
      <c r="R85" s="610">
        <f t="shared" si="0"/>
        <v>393</v>
      </c>
      <c r="S85" s="610">
        <f t="shared" si="0"/>
        <v>383</v>
      </c>
      <c r="T85" s="610">
        <f t="shared" ref="T85:U85" si="1">SUM(T10:T84)</f>
        <v>341</v>
      </c>
      <c r="U85" s="610">
        <f t="shared" si="1"/>
        <v>297</v>
      </c>
      <c r="V85" s="614">
        <f t="shared" ref="V85" si="2">SUM(V10:V84)</f>
        <v>304</v>
      </c>
    </row>
  </sheetData>
  <mergeCells count="5">
    <mergeCell ref="A1:S1"/>
    <mergeCell ref="A3:S3"/>
    <mergeCell ref="A4:S4"/>
    <mergeCell ref="A5:S5"/>
    <mergeCell ref="A2:S2"/>
  </mergeCells>
  <phoneticPr fontId="4" type="noConversion"/>
  <pageMargins left="0.78740157480314965" right="0.78740157480314965" top="0.62992125984251968"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J22"/>
  <sheetViews>
    <sheetView zoomScaleNormal="100" workbookViewId="0">
      <selection activeCell="N19" sqref="N19"/>
    </sheetView>
  </sheetViews>
  <sheetFormatPr baseColWidth="10" defaultColWidth="11.42578125" defaultRowHeight="12.75" customHeight="1" x14ac:dyDescent="0.25"/>
  <cols>
    <col min="1" max="1" width="16.140625" style="211" customWidth="1"/>
    <col min="2" max="7" width="4.5703125" style="211" bestFit="1" customWidth="1"/>
    <col min="8" max="9" width="5.5703125" style="489" bestFit="1" customWidth="1"/>
    <col min="10" max="10" width="7.42578125" style="489" customWidth="1"/>
    <col min="11" max="11" width="4.42578125" style="211" bestFit="1" customWidth="1"/>
    <col min="12" max="12" width="4.5703125" style="211" bestFit="1" customWidth="1"/>
    <col min="13" max="13" width="4.42578125" style="211" bestFit="1" customWidth="1"/>
    <col min="14" max="14" width="4.5703125" style="211" bestFit="1" customWidth="1"/>
    <col min="15" max="15" width="4.42578125" style="211" bestFit="1" customWidth="1"/>
    <col min="16" max="16" width="4.5703125" style="211" bestFit="1" customWidth="1"/>
    <col min="17" max="17" width="4.42578125" style="211" bestFit="1" customWidth="1"/>
    <col min="18" max="18" width="4.5703125" style="211" bestFit="1" customWidth="1"/>
    <col min="19" max="19" width="4.42578125" style="211" bestFit="1" customWidth="1"/>
    <col min="20" max="20" width="4.5703125" style="211" bestFit="1" customWidth="1"/>
    <col min="21" max="21" width="4.5703125" style="211" customWidth="1"/>
    <col min="22" max="22" width="4.42578125" style="211" bestFit="1" customWidth="1"/>
    <col min="23" max="23" width="5.5703125" style="211" customWidth="1"/>
    <col min="24" max="24" width="5.5703125" style="489" bestFit="1" customWidth="1"/>
    <col min="25" max="25" width="8.42578125" style="489" customWidth="1"/>
    <col min="26" max="26" width="8.42578125" style="742" bestFit="1" customWidth="1"/>
    <col min="27" max="27" width="9" style="489" customWidth="1"/>
    <col min="28" max="16384" width="11.42578125" style="1"/>
  </cols>
  <sheetData>
    <row r="3" spans="1:268" ht="8.25" customHeight="1" thickBot="1" x14ac:dyDescent="0.3"/>
    <row r="4" spans="1:268" ht="15" x14ac:dyDescent="0.25">
      <c r="A4" s="1018" t="s">
        <v>26</v>
      </c>
      <c r="B4" s="1019"/>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row>
    <row r="5" spans="1:268" ht="15" x14ac:dyDescent="0.25">
      <c r="A5" s="1021" t="s">
        <v>729</v>
      </c>
      <c r="B5" s="1022"/>
      <c r="C5" s="1022"/>
      <c r="D5" s="1022"/>
      <c r="E5" s="1022"/>
      <c r="F5" s="1022"/>
      <c r="G5" s="1022"/>
      <c r="H5" s="1022"/>
      <c r="I5" s="1022"/>
      <c r="J5" s="1022"/>
      <c r="K5" s="1022"/>
      <c r="L5" s="1022"/>
      <c r="M5" s="1022"/>
      <c r="N5" s="1022"/>
      <c r="O5" s="1022"/>
      <c r="P5" s="1022"/>
      <c r="Q5" s="1022"/>
      <c r="R5" s="1022"/>
      <c r="S5" s="1022"/>
      <c r="T5" s="1022"/>
      <c r="U5" s="1022"/>
      <c r="V5" s="1022"/>
      <c r="W5" s="1022"/>
      <c r="X5" s="1022"/>
      <c r="Y5" s="1022"/>
      <c r="Z5" s="1022"/>
      <c r="AA5" s="1022"/>
    </row>
    <row r="6" spans="1:268" ht="15" customHeight="1" thickBot="1" x14ac:dyDescent="0.3">
      <c r="A6" s="1024" t="s">
        <v>733</v>
      </c>
      <c r="B6" s="1025"/>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row>
    <row r="8" spans="1:268" ht="12.75" customHeight="1" x14ac:dyDescent="0.3">
      <c r="A8" s="71" t="s">
        <v>680</v>
      </c>
      <c r="B8" s="685"/>
      <c r="C8" s="685"/>
      <c r="D8" s="685"/>
      <c r="E8" s="685"/>
      <c r="G8" s="686"/>
      <c r="I8" s="686" t="s">
        <v>683</v>
      </c>
    </row>
    <row r="9" spans="1:268" ht="12.75" customHeight="1" x14ac:dyDescent="0.3">
      <c r="A9" s="71" t="s">
        <v>681</v>
      </c>
      <c r="B9" s="685"/>
      <c r="C9" s="685"/>
      <c r="D9" s="685"/>
      <c r="E9" s="685"/>
      <c r="G9" s="686"/>
      <c r="I9" s="686" t="s">
        <v>684</v>
      </c>
    </row>
    <row r="10" spans="1:268" ht="12.75" customHeight="1" x14ac:dyDescent="0.3">
      <c r="A10" s="71" t="s">
        <v>682</v>
      </c>
      <c r="E10" s="212"/>
      <c r="I10" s="687" t="s">
        <v>462</v>
      </c>
    </row>
    <row r="11" spans="1:268" ht="12.75" customHeight="1" x14ac:dyDescent="0.25">
      <c r="A11" s="71" t="s">
        <v>301</v>
      </c>
    </row>
    <row r="13" spans="1:268" s="3" customFormat="1" ht="40.5" x14ac:dyDescent="0.25">
      <c r="A13" s="745"/>
      <c r="B13" s="757" t="s">
        <v>27</v>
      </c>
      <c r="C13" s="757" t="s">
        <v>261</v>
      </c>
      <c r="D13" s="757" t="s">
        <v>28</v>
      </c>
      <c r="E13" s="757" t="s">
        <v>261</v>
      </c>
      <c r="F13" s="757" t="s">
        <v>29</v>
      </c>
      <c r="G13" s="757" t="s">
        <v>261</v>
      </c>
      <c r="H13" s="623" t="s">
        <v>737</v>
      </c>
      <c r="I13" s="623" t="s">
        <v>734</v>
      </c>
      <c r="J13" s="500" t="s">
        <v>514</v>
      </c>
      <c r="K13" s="757" t="s">
        <v>31</v>
      </c>
      <c r="L13" s="757" t="s">
        <v>261</v>
      </c>
      <c r="M13" s="757" t="s">
        <v>32</v>
      </c>
      <c r="N13" s="757" t="s">
        <v>261</v>
      </c>
      <c r="O13" s="757" t="s">
        <v>33</v>
      </c>
      <c r="P13" s="757" t="s">
        <v>261</v>
      </c>
      <c r="Q13" s="757" t="s">
        <v>34</v>
      </c>
      <c r="R13" s="757" t="s">
        <v>261</v>
      </c>
      <c r="S13" s="757" t="s">
        <v>35</v>
      </c>
      <c r="T13" s="757" t="s">
        <v>261</v>
      </c>
      <c r="U13" s="757" t="s">
        <v>36</v>
      </c>
      <c r="V13" s="757" t="s">
        <v>261</v>
      </c>
      <c r="W13" s="623" t="s">
        <v>738</v>
      </c>
      <c r="X13" s="623" t="s">
        <v>735</v>
      </c>
      <c r="Y13" s="500" t="s">
        <v>515</v>
      </c>
      <c r="Z13" s="736" t="s">
        <v>727</v>
      </c>
      <c r="AA13" s="747" t="s">
        <v>736</v>
      </c>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row>
    <row r="14" spans="1:268" s="5" customFormat="1" ht="13.5" x14ac:dyDescent="0.25">
      <c r="A14" s="748" t="s">
        <v>43</v>
      </c>
      <c r="B14" s="749">
        <v>58</v>
      </c>
      <c r="C14" s="749">
        <v>71</v>
      </c>
      <c r="D14" s="749">
        <v>74</v>
      </c>
      <c r="E14" s="749">
        <v>72</v>
      </c>
      <c r="F14" s="749">
        <v>81</v>
      </c>
      <c r="G14" s="749">
        <v>63</v>
      </c>
      <c r="H14" s="758">
        <v>206</v>
      </c>
      <c r="I14" s="758">
        <v>213</v>
      </c>
      <c r="J14" s="759">
        <v>419</v>
      </c>
      <c r="K14" s="749">
        <v>130</v>
      </c>
      <c r="L14" s="749">
        <v>10</v>
      </c>
      <c r="M14" s="749">
        <v>150</v>
      </c>
      <c r="N14" s="749">
        <v>6</v>
      </c>
      <c r="O14" s="749">
        <v>143</v>
      </c>
      <c r="P14" s="749">
        <v>4</v>
      </c>
      <c r="Q14" s="749">
        <v>143</v>
      </c>
      <c r="R14" s="749">
        <v>0</v>
      </c>
      <c r="S14" s="749">
        <v>130</v>
      </c>
      <c r="T14" s="749">
        <v>4</v>
      </c>
      <c r="U14" s="749">
        <v>147</v>
      </c>
      <c r="V14" s="749">
        <v>6</v>
      </c>
      <c r="W14" s="760">
        <v>30</v>
      </c>
      <c r="X14" s="760">
        <v>843</v>
      </c>
      <c r="Y14" s="761">
        <v>873</v>
      </c>
      <c r="Z14" s="762">
        <v>236</v>
      </c>
      <c r="AA14" s="763">
        <v>1292</v>
      </c>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row>
    <row r="15" spans="1:268" s="5" customFormat="1" ht="13.5" x14ac:dyDescent="0.25">
      <c r="A15" s="753" t="s">
        <v>648</v>
      </c>
      <c r="B15" s="753">
        <v>561</v>
      </c>
      <c r="C15" s="753">
        <v>70</v>
      </c>
      <c r="D15" s="753">
        <v>651</v>
      </c>
      <c r="E15" s="753">
        <v>46</v>
      </c>
      <c r="F15" s="753">
        <v>619</v>
      </c>
      <c r="G15" s="753">
        <v>78</v>
      </c>
      <c r="H15" s="758">
        <v>194</v>
      </c>
      <c r="I15" s="758">
        <v>1831</v>
      </c>
      <c r="J15" s="759">
        <v>2025</v>
      </c>
      <c r="K15" s="753">
        <v>650</v>
      </c>
      <c r="L15" s="753">
        <v>32</v>
      </c>
      <c r="M15" s="753">
        <v>657</v>
      </c>
      <c r="N15" s="753">
        <v>13</v>
      </c>
      <c r="O15" s="753">
        <v>605</v>
      </c>
      <c r="P15" s="753">
        <v>12</v>
      </c>
      <c r="Q15" s="753">
        <v>600</v>
      </c>
      <c r="R15" s="753">
        <v>5</v>
      </c>
      <c r="S15" s="753">
        <v>534</v>
      </c>
      <c r="T15" s="753">
        <v>12</v>
      </c>
      <c r="U15" s="753">
        <v>564</v>
      </c>
      <c r="V15" s="753">
        <v>10</v>
      </c>
      <c r="W15" s="760">
        <v>84</v>
      </c>
      <c r="X15" s="760">
        <v>3610</v>
      </c>
      <c r="Y15" s="761">
        <v>3694</v>
      </c>
      <c r="Z15" s="762">
        <v>278</v>
      </c>
      <c r="AA15" s="763">
        <v>5719</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row>
    <row r="16" spans="1:268" s="5" customFormat="1" ht="13.5" x14ac:dyDescent="0.25">
      <c r="A16" s="748" t="s">
        <v>282</v>
      </c>
      <c r="B16" s="754">
        <v>44</v>
      </c>
      <c r="C16" s="754">
        <v>0</v>
      </c>
      <c r="D16" s="754">
        <v>94</v>
      </c>
      <c r="E16" s="754">
        <v>0</v>
      </c>
      <c r="F16" s="754">
        <v>55</v>
      </c>
      <c r="G16" s="754">
        <v>0</v>
      </c>
      <c r="H16" s="758">
        <v>0</v>
      </c>
      <c r="I16" s="758">
        <v>193</v>
      </c>
      <c r="J16" s="759">
        <v>193</v>
      </c>
      <c r="K16" s="754">
        <v>51</v>
      </c>
      <c r="L16" s="754">
        <v>0</v>
      </c>
      <c r="M16" s="754">
        <v>59</v>
      </c>
      <c r="N16" s="754">
        <v>0</v>
      </c>
      <c r="O16" s="754">
        <v>62</v>
      </c>
      <c r="P16" s="754">
        <v>0</v>
      </c>
      <c r="Q16" s="754">
        <v>65</v>
      </c>
      <c r="R16" s="754">
        <v>0</v>
      </c>
      <c r="S16" s="754">
        <v>76</v>
      </c>
      <c r="T16" s="754">
        <v>0</v>
      </c>
      <c r="U16" s="754">
        <v>70</v>
      </c>
      <c r="V16" s="754">
        <v>0</v>
      </c>
      <c r="W16" s="760">
        <v>0</v>
      </c>
      <c r="X16" s="760">
        <v>383</v>
      </c>
      <c r="Y16" s="761">
        <v>383</v>
      </c>
      <c r="Z16" s="762">
        <v>0</v>
      </c>
      <c r="AA16" s="763">
        <v>576</v>
      </c>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row>
    <row r="17" spans="1:270" s="7" customFormat="1" ht="13.5" x14ac:dyDescent="0.25">
      <c r="A17" s="748"/>
      <c r="B17" s="754"/>
      <c r="C17" s="754"/>
      <c r="D17" s="754"/>
      <c r="E17" s="754"/>
      <c r="F17" s="754"/>
      <c r="G17" s="754"/>
      <c r="H17" s="758"/>
      <c r="I17" s="758"/>
      <c r="J17" s="759"/>
      <c r="K17" s="754"/>
      <c r="L17" s="754"/>
      <c r="M17" s="754"/>
      <c r="N17" s="754"/>
      <c r="O17" s="754"/>
      <c r="P17" s="754"/>
      <c r="Q17" s="754"/>
      <c r="R17" s="754"/>
      <c r="S17" s="754"/>
      <c r="T17" s="754"/>
      <c r="U17" s="754"/>
      <c r="V17" s="754"/>
      <c r="W17" s="760"/>
      <c r="X17" s="760"/>
      <c r="Y17" s="761"/>
      <c r="Z17" s="762"/>
      <c r="AA17" s="763"/>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row>
    <row r="18" spans="1:270" s="48" customFormat="1" ht="13.5" x14ac:dyDescent="0.25">
      <c r="A18" s="755" t="s">
        <v>355</v>
      </c>
      <c r="B18" s="755">
        <f>B16+B15+B14</f>
        <v>663</v>
      </c>
      <c r="C18" s="755">
        <f t="shared" ref="C18:AA18" si="0">C16+C15+C14</f>
        <v>141</v>
      </c>
      <c r="D18" s="755">
        <f t="shared" si="0"/>
        <v>819</v>
      </c>
      <c r="E18" s="755">
        <f t="shared" si="0"/>
        <v>118</v>
      </c>
      <c r="F18" s="755">
        <f t="shared" si="0"/>
        <v>755</v>
      </c>
      <c r="G18" s="755">
        <f t="shared" si="0"/>
        <v>141</v>
      </c>
      <c r="H18" s="755">
        <f t="shared" si="0"/>
        <v>400</v>
      </c>
      <c r="I18" s="755">
        <f t="shared" si="0"/>
        <v>2237</v>
      </c>
      <c r="J18" s="759">
        <f t="shared" si="0"/>
        <v>2637</v>
      </c>
      <c r="K18" s="755">
        <f t="shared" si="0"/>
        <v>831</v>
      </c>
      <c r="L18" s="755">
        <f t="shared" si="0"/>
        <v>42</v>
      </c>
      <c r="M18" s="755">
        <f t="shared" si="0"/>
        <v>866</v>
      </c>
      <c r="N18" s="755">
        <f t="shared" si="0"/>
        <v>19</v>
      </c>
      <c r="O18" s="755">
        <f t="shared" si="0"/>
        <v>810</v>
      </c>
      <c r="P18" s="755">
        <f t="shared" si="0"/>
        <v>16</v>
      </c>
      <c r="Q18" s="755">
        <f t="shared" si="0"/>
        <v>808</v>
      </c>
      <c r="R18" s="755">
        <f t="shared" si="0"/>
        <v>5</v>
      </c>
      <c r="S18" s="755">
        <f t="shared" si="0"/>
        <v>740</v>
      </c>
      <c r="T18" s="755">
        <f t="shared" si="0"/>
        <v>16</v>
      </c>
      <c r="U18" s="755">
        <f t="shared" si="0"/>
        <v>781</v>
      </c>
      <c r="V18" s="755">
        <f t="shared" si="0"/>
        <v>16</v>
      </c>
      <c r="W18" s="755">
        <f t="shared" si="0"/>
        <v>114</v>
      </c>
      <c r="X18" s="755">
        <f t="shared" si="0"/>
        <v>4836</v>
      </c>
      <c r="Y18" s="759">
        <f t="shared" si="0"/>
        <v>4950</v>
      </c>
      <c r="Z18" s="764">
        <f t="shared" si="0"/>
        <v>514</v>
      </c>
      <c r="AA18" s="765">
        <f t="shared" si="0"/>
        <v>7587</v>
      </c>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row>
    <row r="19" spans="1:270" ht="12.75" customHeight="1" x14ac:dyDescent="0.25">
      <c r="A19" s="1"/>
      <c r="B19" s="63"/>
      <c r="C19" s="63"/>
      <c r="D19" s="63"/>
      <c r="E19" s="63"/>
      <c r="F19" s="63"/>
      <c r="G19" s="63"/>
      <c r="H19" s="63"/>
      <c r="I19" s="63"/>
      <c r="J19" s="63"/>
      <c r="K19" s="63"/>
      <c r="L19" s="63"/>
      <c r="M19" s="63"/>
      <c r="N19" s="63"/>
      <c r="O19" s="63"/>
      <c r="P19" s="63"/>
      <c r="Q19" s="63"/>
      <c r="R19" s="63"/>
      <c r="S19" s="63"/>
      <c r="T19" s="63"/>
      <c r="U19" s="63"/>
      <c r="V19" s="63"/>
      <c r="W19" s="63"/>
      <c r="X19" s="63"/>
      <c r="Y19" s="63"/>
      <c r="Z19" s="275"/>
      <c r="AA19" s="63"/>
    </row>
    <row r="20" spans="1:270" ht="12.75" customHeight="1" x14ac:dyDescent="0.25">
      <c r="A20" s="1"/>
      <c r="B20" s="215"/>
      <c r="C20" s="215"/>
      <c r="D20" s="215"/>
      <c r="E20" s="215"/>
      <c r="F20" s="215"/>
      <c r="G20" s="215"/>
      <c r="H20" s="484"/>
      <c r="I20" s="484"/>
      <c r="J20" s="484"/>
      <c r="K20" s="215"/>
      <c r="L20" s="215"/>
      <c r="M20" s="215"/>
      <c r="N20" s="215"/>
      <c r="O20" s="215"/>
      <c r="P20" s="215"/>
      <c r="Q20" s="215"/>
      <c r="R20" s="215"/>
      <c r="S20" s="215"/>
      <c r="T20" s="215"/>
      <c r="U20" s="215"/>
      <c r="V20" s="215"/>
      <c r="W20" s="215"/>
      <c r="X20" s="484"/>
      <c r="Y20" s="484"/>
      <c r="Z20" s="743"/>
      <c r="AA20" s="484"/>
    </row>
    <row r="21" spans="1:270" ht="12.75" customHeight="1" x14ac:dyDescent="0.25">
      <c r="A21" s="1"/>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744"/>
      <c r="AA21" s="216"/>
    </row>
    <row r="22" spans="1:270" ht="12.75" customHeight="1" x14ac:dyDescent="0.25">
      <c r="A22" s="1"/>
    </row>
  </sheetData>
  <mergeCells count="3">
    <mergeCell ref="A4:AA4"/>
    <mergeCell ref="A5:AA5"/>
    <mergeCell ref="A6:AA6"/>
  </mergeCells>
  <phoneticPr fontId="4" type="noConversion"/>
  <conditionalFormatting sqref="B21:AA21">
    <cfRule type="cellIs" dxfId="0" priority="1" stopIfTrue="1" operator="greaterThan">
      <formula>0</formula>
    </cfRule>
  </conditionalFormatting>
  <pageMargins left="0.78740157499999996" right="0.78740157499999996" top="0.984251969" bottom="0.984251969" header="0.4921259845" footer="0.4921259845"/>
  <pageSetup paperSize="9" scale="86" orientation="landscape"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124"/>
  <sheetViews>
    <sheetView topLeftCell="A101" zoomScale="110" zoomScaleNormal="110" workbookViewId="0">
      <selection activeCell="W112" sqref="W112"/>
    </sheetView>
  </sheetViews>
  <sheetFormatPr baseColWidth="10" defaultColWidth="27.5703125" defaultRowHeight="11.25" x14ac:dyDescent="0.2"/>
  <cols>
    <col min="1" max="1" width="2.140625" style="273" customWidth="1"/>
    <col min="2" max="2" width="43.42578125" style="273" bestFit="1" customWidth="1"/>
    <col min="3" max="3" width="6.7109375" style="273" customWidth="1"/>
    <col min="4" max="4" width="5.5703125" style="273" customWidth="1"/>
    <col min="5" max="5" width="3.7109375" style="273" bestFit="1" customWidth="1"/>
    <col min="6" max="15" width="4.5703125" style="273" bestFit="1" customWidth="1"/>
    <col min="16" max="17" width="4.5703125" style="274" bestFit="1" customWidth="1"/>
    <col min="18" max="18" width="4.5703125" style="273" bestFit="1" customWidth="1"/>
    <col min="19" max="19" width="4.5703125" style="274" bestFit="1" customWidth="1"/>
    <col min="20" max="21" width="4.5703125" style="36" bestFit="1" customWidth="1"/>
    <col min="22" max="22" width="4.28515625" style="36" bestFit="1" customWidth="1"/>
    <col min="23" max="23" width="4.7109375" style="36" customWidth="1"/>
    <col min="24" max="16384" width="27.5703125" style="36"/>
  </cols>
  <sheetData>
    <row r="1" spans="1:23" ht="12" thickBot="1" x14ac:dyDescent="0.25"/>
    <row r="2" spans="1:23" s="50" customFormat="1" ht="15" customHeight="1" x14ac:dyDescent="0.25">
      <c r="A2" s="1131" t="s">
        <v>695</v>
      </c>
      <c r="B2" s="1132"/>
      <c r="C2" s="1132"/>
      <c r="D2" s="1132"/>
      <c r="E2" s="1132"/>
      <c r="F2" s="1132"/>
      <c r="G2" s="1132"/>
      <c r="H2" s="1132"/>
      <c r="I2" s="1132"/>
      <c r="J2" s="1132"/>
      <c r="K2" s="1132"/>
      <c r="L2" s="1132"/>
      <c r="M2" s="1132"/>
      <c r="N2" s="1132"/>
      <c r="O2" s="1132"/>
      <c r="P2" s="1132"/>
      <c r="Q2" s="1132"/>
      <c r="R2" s="1132"/>
      <c r="S2" s="1133"/>
    </row>
    <row r="3" spans="1:23" s="50" customFormat="1" ht="15" customHeight="1" x14ac:dyDescent="0.25">
      <c r="A3" s="1143" t="s">
        <v>692</v>
      </c>
      <c r="B3" s="1144"/>
      <c r="C3" s="1144"/>
      <c r="D3" s="1144"/>
      <c r="E3" s="1144"/>
      <c r="F3" s="1144"/>
      <c r="G3" s="1144"/>
      <c r="H3" s="1144"/>
      <c r="I3" s="1144"/>
      <c r="J3" s="1144"/>
      <c r="K3" s="1144"/>
      <c r="L3" s="1144"/>
      <c r="M3" s="1144"/>
      <c r="N3" s="1144"/>
      <c r="O3" s="1144"/>
      <c r="P3" s="1144"/>
      <c r="Q3" s="1144"/>
      <c r="R3" s="1144"/>
      <c r="S3" s="1145"/>
    </row>
    <row r="4" spans="1:23" s="50" customFormat="1" ht="15" x14ac:dyDescent="0.25">
      <c r="A4" s="1134" t="s">
        <v>732</v>
      </c>
      <c r="B4" s="1135"/>
      <c r="C4" s="1135"/>
      <c r="D4" s="1135"/>
      <c r="E4" s="1135"/>
      <c r="F4" s="1135"/>
      <c r="G4" s="1135"/>
      <c r="H4" s="1135"/>
      <c r="I4" s="1135"/>
      <c r="J4" s="1135"/>
      <c r="K4" s="1135"/>
      <c r="L4" s="1135"/>
      <c r="M4" s="1135"/>
      <c r="N4" s="1135"/>
      <c r="O4" s="1135"/>
      <c r="P4" s="1135"/>
      <c r="Q4" s="1135"/>
      <c r="R4" s="1135"/>
      <c r="S4" s="1136"/>
    </row>
    <row r="5" spans="1:23" s="50" customFormat="1" ht="15" x14ac:dyDescent="0.25">
      <c r="A5" s="1137" t="s">
        <v>729</v>
      </c>
      <c r="B5" s="1138"/>
      <c r="C5" s="1138"/>
      <c r="D5" s="1138"/>
      <c r="E5" s="1138"/>
      <c r="F5" s="1138"/>
      <c r="G5" s="1138"/>
      <c r="H5" s="1138"/>
      <c r="I5" s="1138"/>
      <c r="J5" s="1138"/>
      <c r="K5" s="1138"/>
      <c r="L5" s="1138"/>
      <c r="M5" s="1138"/>
      <c r="N5" s="1138"/>
      <c r="O5" s="1138"/>
      <c r="P5" s="1138"/>
      <c r="Q5" s="1138"/>
      <c r="R5" s="1138"/>
      <c r="S5" s="1139"/>
    </row>
    <row r="6" spans="1:23" s="50" customFormat="1" ht="15.75" thickBot="1" x14ac:dyDescent="0.3">
      <c r="A6" s="1140" t="s">
        <v>733</v>
      </c>
      <c r="B6" s="1141"/>
      <c r="C6" s="1141"/>
      <c r="D6" s="1141"/>
      <c r="E6" s="1141"/>
      <c r="F6" s="1141"/>
      <c r="G6" s="1141"/>
      <c r="H6" s="1141"/>
      <c r="I6" s="1141"/>
      <c r="J6" s="1141"/>
      <c r="K6" s="1141"/>
      <c r="L6" s="1141"/>
      <c r="M6" s="1141"/>
      <c r="N6" s="1141"/>
      <c r="O6" s="1141"/>
      <c r="P6" s="1141"/>
      <c r="Q6" s="1141"/>
      <c r="R6" s="1141"/>
      <c r="S6" s="1142"/>
    </row>
    <row r="7" spans="1:23" x14ac:dyDescent="0.2">
      <c r="B7" s="276"/>
      <c r="C7" s="276"/>
      <c r="D7" s="276"/>
      <c r="E7" s="277"/>
    </row>
    <row r="8" spans="1:23" x14ac:dyDescent="0.2">
      <c r="B8" s="446"/>
      <c r="C8" s="446"/>
      <c r="D8" s="446"/>
      <c r="E8" s="447"/>
      <c r="F8" s="280" t="s">
        <v>152</v>
      </c>
      <c r="G8" s="280" t="s">
        <v>152</v>
      </c>
      <c r="H8" s="280" t="s">
        <v>152</v>
      </c>
      <c r="I8" s="280" t="s">
        <v>152</v>
      </c>
      <c r="J8" s="280" t="s">
        <v>152</v>
      </c>
      <c r="K8" s="280" t="s">
        <v>152</v>
      </c>
      <c r="L8" s="280" t="s">
        <v>152</v>
      </c>
      <c r="M8" s="280" t="s">
        <v>152</v>
      </c>
      <c r="N8" s="280" t="s">
        <v>152</v>
      </c>
      <c r="O8" s="281" t="s">
        <v>152</v>
      </c>
      <c r="P8" s="281" t="s">
        <v>152</v>
      </c>
      <c r="Q8" s="281" t="s">
        <v>152</v>
      </c>
      <c r="R8" s="281" t="s">
        <v>152</v>
      </c>
      <c r="S8" s="281" t="s">
        <v>152</v>
      </c>
      <c r="T8" s="281" t="s">
        <v>152</v>
      </c>
      <c r="U8" s="281" t="s">
        <v>152</v>
      </c>
      <c r="V8" s="281" t="s">
        <v>152</v>
      </c>
      <c r="W8" s="608" t="s">
        <v>152</v>
      </c>
    </row>
    <row r="9" spans="1:23" x14ac:dyDescent="0.2">
      <c r="B9" s="446"/>
      <c r="C9" s="446"/>
      <c r="D9" s="446"/>
      <c r="E9" s="447"/>
      <c r="F9" s="280">
        <v>2005</v>
      </c>
      <c r="G9" s="280">
        <v>2006</v>
      </c>
      <c r="H9" s="280">
        <v>2007</v>
      </c>
      <c r="I9" s="280">
        <v>2008</v>
      </c>
      <c r="J9" s="280">
        <v>2009</v>
      </c>
      <c r="K9" s="280">
        <v>2010</v>
      </c>
      <c r="L9" s="280">
        <v>2011</v>
      </c>
      <c r="M9" s="280">
        <v>2012</v>
      </c>
      <c r="N9" s="280">
        <v>2013</v>
      </c>
      <c r="O9" s="281">
        <v>2014</v>
      </c>
      <c r="P9" s="281">
        <v>2015</v>
      </c>
      <c r="Q9" s="281">
        <v>2016</v>
      </c>
      <c r="R9" s="281">
        <v>2017</v>
      </c>
      <c r="S9" s="281">
        <v>2018</v>
      </c>
      <c r="T9" s="281">
        <v>2019</v>
      </c>
      <c r="U9" s="281">
        <v>2020</v>
      </c>
      <c r="V9" s="281">
        <v>2021</v>
      </c>
      <c r="W9" s="608">
        <v>2022</v>
      </c>
    </row>
    <row r="10" spans="1:23" x14ac:dyDescent="0.2">
      <c r="B10" s="434" t="s">
        <v>153</v>
      </c>
      <c r="C10" s="434" t="s">
        <v>154</v>
      </c>
      <c r="D10" s="434" t="s">
        <v>155</v>
      </c>
      <c r="E10" s="434" t="s">
        <v>156</v>
      </c>
      <c r="F10" s="280">
        <v>2006</v>
      </c>
      <c r="G10" s="280">
        <v>2007</v>
      </c>
      <c r="H10" s="280">
        <v>2008</v>
      </c>
      <c r="I10" s="280">
        <v>2009</v>
      </c>
      <c r="J10" s="280">
        <v>2010</v>
      </c>
      <c r="K10" s="280">
        <v>2011</v>
      </c>
      <c r="L10" s="280">
        <v>2012</v>
      </c>
      <c r="M10" s="280">
        <v>2013</v>
      </c>
      <c r="N10" s="280">
        <v>2014</v>
      </c>
      <c r="O10" s="281">
        <v>2015</v>
      </c>
      <c r="P10" s="281">
        <v>2016</v>
      </c>
      <c r="Q10" s="281">
        <v>2017</v>
      </c>
      <c r="R10" s="281">
        <v>2018</v>
      </c>
      <c r="S10" s="281">
        <v>2019</v>
      </c>
      <c r="T10" s="281">
        <v>2020</v>
      </c>
      <c r="U10" s="281">
        <v>2021</v>
      </c>
      <c r="V10" s="281">
        <v>2022</v>
      </c>
      <c r="W10" s="608">
        <v>2023</v>
      </c>
    </row>
    <row r="11" spans="1:23" x14ac:dyDescent="0.2">
      <c r="B11" s="434" t="s">
        <v>191</v>
      </c>
      <c r="C11" s="434" t="s">
        <v>182</v>
      </c>
      <c r="D11" s="434">
        <v>240</v>
      </c>
      <c r="E11" s="434">
        <v>1</v>
      </c>
      <c r="F11" s="292">
        <v>24</v>
      </c>
      <c r="G11" s="292">
        <v>39</v>
      </c>
      <c r="H11" s="292">
        <v>26</v>
      </c>
      <c r="I11" s="292">
        <v>35</v>
      </c>
      <c r="J11" s="292">
        <v>54</v>
      </c>
      <c r="K11" s="292"/>
      <c r="L11" s="292"/>
      <c r="M11" s="292"/>
      <c r="N11" s="292"/>
      <c r="O11" s="282">
        <v>45</v>
      </c>
      <c r="P11" s="282">
        <v>66</v>
      </c>
      <c r="Q11" s="282">
        <v>39</v>
      </c>
      <c r="R11" s="282">
        <v>81</v>
      </c>
      <c r="S11" s="282"/>
      <c r="T11" s="282"/>
      <c r="U11" s="282"/>
      <c r="V11" s="281"/>
      <c r="W11" s="608"/>
    </row>
    <row r="12" spans="1:23" s="357" customFormat="1" x14ac:dyDescent="0.2">
      <c r="A12" s="274"/>
      <c r="B12" s="448" t="s">
        <v>761</v>
      </c>
      <c r="C12" s="448" t="s">
        <v>182</v>
      </c>
      <c r="D12" s="448">
        <v>240</v>
      </c>
      <c r="E12" s="448">
        <v>1</v>
      </c>
      <c r="F12" s="282"/>
      <c r="G12" s="282"/>
      <c r="H12" s="282"/>
      <c r="I12" s="282"/>
      <c r="J12" s="282"/>
      <c r="K12" s="282"/>
      <c r="L12" s="282"/>
      <c r="M12" s="282"/>
      <c r="N12" s="282"/>
      <c r="O12" s="282"/>
      <c r="P12" s="282"/>
      <c r="Q12" s="282"/>
      <c r="R12" s="282"/>
      <c r="S12" s="282"/>
      <c r="T12" s="282"/>
      <c r="U12" s="282"/>
      <c r="V12" s="281"/>
      <c r="W12" s="608">
        <v>19</v>
      </c>
    </row>
    <row r="13" spans="1:23" s="357" customFormat="1" x14ac:dyDescent="0.2">
      <c r="A13" s="274"/>
      <c r="B13" s="448" t="s">
        <v>584</v>
      </c>
      <c r="C13" s="448" t="s">
        <v>182</v>
      </c>
      <c r="D13" s="448">
        <v>240</v>
      </c>
      <c r="E13" s="448">
        <v>1</v>
      </c>
      <c r="F13" s="282"/>
      <c r="G13" s="282"/>
      <c r="H13" s="282"/>
      <c r="I13" s="282"/>
      <c r="J13" s="282"/>
      <c r="K13" s="282"/>
      <c r="L13" s="282"/>
      <c r="M13" s="282"/>
      <c r="N13" s="282"/>
      <c r="O13" s="282"/>
      <c r="P13" s="282"/>
      <c r="Q13" s="282"/>
      <c r="R13" s="282"/>
      <c r="S13" s="282"/>
      <c r="T13" s="282">
        <v>44</v>
      </c>
      <c r="U13" s="282">
        <v>42</v>
      </c>
      <c r="V13" s="281">
        <v>44</v>
      </c>
      <c r="W13" s="608">
        <v>47</v>
      </c>
    </row>
    <row r="14" spans="1:23" s="357" customFormat="1" x14ac:dyDescent="0.2">
      <c r="A14" s="274"/>
      <c r="B14" s="448" t="s">
        <v>585</v>
      </c>
      <c r="C14" s="448" t="s">
        <v>182</v>
      </c>
      <c r="D14" s="448">
        <v>120</v>
      </c>
      <c r="E14" s="448">
        <v>1</v>
      </c>
      <c r="F14" s="282"/>
      <c r="G14" s="282"/>
      <c r="H14" s="282"/>
      <c r="I14" s="282"/>
      <c r="J14" s="282"/>
      <c r="K14" s="282"/>
      <c r="L14" s="282"/>
      <c r="M14" s="282"/>
      <c r="N14" s="282"/>
      <c r="O14" s="282"/>
      <c r="P14" s="282"/>
      <c r="Q14" s="282"/>
      <c r="R14" s="282"/>
      <c r="S14" s="282"/>
      <c r="T14" s="282">
        <v>18</v>
      </c>
      <c r="U14" s="282">
        <v>10</v>
      </c>
      <c r="V14" s="281">
        <v>8</v>
      </c>
      <c r="W14" s="608">
        <v>15</v>
      </c>
    </row>
    <row r="15" spans="1:23" s="357" customFormat="1" x14ac:dyDescent="0.2">
      <c r="A15" s="274"/>
      <c r="B15" s="448" t="s">
        <v>531</v>
      </c>
      <c r="C15" s="448" t="s">
        <v>182</v>
      </c>
      <c r="D15" s="448">
        <v>120</v>
      </c>
      <c r="E15" s="448">
        <v>1</v>
      </c>
      <c r="F15" s="282"/>
      <c r="G15" s="282"/>
      <c r="H15" s="282"/>
      <c r="I15" s="282"/>
      <c r="J15" s="282"/>
      <c r="K15" s="282"/>
      <c r="L15" s="282"/>
      <c r="M15" s="282"/>
      <c r="N15" s="282"/>
      <c r="O15" s="282"/>
      <c r="P15" s="282"/>
      <c r="Q15" s="282">
        <v>11</v>
      </c>
      <c r="R15" s="282"/>
      <c r="S15" s="282">
        <v>70</v>
      </c>
      <c r="T15" s="282"/>
      <c r="U15" s="282"/>
      <c r="V15" s="281"/>
      <c r="W15" s="608"/>
    </row>
    <row r="16" spans="1:23" s="357" customFormat="1" x14ac:dyDescent="0.2">
      <c r="A16" s="274"/>
      <c r="B16" s="448" t="s">
        <v>520</v>
      </c>
      <c r="C16" s="448" t="s">
        <v>158</v>
      </c>
      <c r="D16" s="448">
        <v>240</v>
      </c>
      <c r="E16" s="448">
        <v>2</v>
      </c>
      <c r="F16" s="282"/>
      <c r="G16" s="282"/>
      <c r="H16" s="282"/>
      <c r="I16" s="282"/>
      <c r="J16" s="282"/>
      <c r="K16" s="282"/>
      <c r="L16" s="282">
        <v>42</v>
      </c>
      <c r="M16" s="282"/>
      <c r="N16" s="282"/>
      <c r="O16" s="282"/>
      <c r="P16" s="282"/>
      <c r="Q16" s="282">
        <v>34</v>
      </c>
      <c r="R16" s="282">
        <v>10</v>
      </c>
      <c r="S16" s="282">
        <v>18</v>
      </c>
      <c r="T16" s="282">
        <v>12</v>
      </c>
      <c r="U16" s="282">
        <v>13</v>
      </c>
      <c r="V16" s="281">
        <v>13</v>
      </c>
      <c r="W16" s="608">
        <v>23</v>
      </c>
    </row>
    <row r="17" spans="1:23" s="357" customFormat="1" x14ac:dyDescent="0.2">
      <c r="A17" s="274"/>
      <c r="B17" s="448" t="s">
        <v>191</v>
      </c>
      <c r="C17" s="448" t="s">
        <v>182</v>
      </c>
      <c r="D17" s="448">
        <v>480</v>
      </c>
      <c r="E17" s="448">
        <v>1</v>
      </c>
      <c r="F17" s="282"/>
      <c r="G17" s="282"/>
      <c r="H17" s="282"/>
      <c r="I17" s="282"/>
      <c r="J17" s="282"/>
      <c r="K17" s="282">
        <v>47</v>
      </c>
      <c r="L17" s="282"/>
      <c r="M17" s="282">
        <v>29</v>
      </c>
      <c r="N17" s="282">
        <v>53</v>
      </c>
      <c r="O17" s="282"/>
      <c r="P17" s="282"/>
      <c r="Q17" s="282"/>
      <c r="R17" s="282"/>
      <c r="S17" s="282"/>
      <c r="T17" s="282"/>
      <c r="U17" s="282"/>
      <c r="V17" s="281"/>
      <c r="W17" s="608"/>
    </row>
    <row r="18" spans="1:23" s="357" customFormat="1" x14ac:dyDescent="0.2">
      <c r="A18" s="274"/>
      <c r="B18" s="449" t="s">
        <v>192</v>
      </c>
      <c r="C18" s="449" t="s">
        <v>158</v>
      </c>
      <c r="D18" s="449">
        <v>240</v>
      </c>
      <c r="E18" s="449">
        <v>1</v>
      </c>
      <c r="F18" s="310">
        <v>5</v>
      </c>
      <c r="G18" s="310"/>
      <c r="H18" s="310"/>
      <c r="I18" s="310"/>
      <c r="J18" s="310"/>
      <c r="K18" s="310"/>
      <c r="L18" s="310"/>
      <c r="M18" s="310"/>
      <c r="N18" s="310"/>
      <c r="O18" s="310"/>
      <c r="P18" s="310"/>
      <c r="Q18" s="310"/>
      <c r="R18" s="310"/>
      <c r="S18" s="310"/>
      <c r="T18" s="310"/>
      <c r="U18" s="310"/>
      <c r="V18" s="803"/>
      <c r="W18" s="616"/>
    </row>
    <row r="19" spans="1:23" s="357" customFormat="1" x14ac:dyDescent="0.2">
      <c r="A19" s="274"/>
      <c r="B19" s="448" t="s">
        <v>192</v>
      </c>
      <c r="C19" s="448" t="s">
        <v>158</v>
      </c>
      <c r="D19" s="448">
        <v>240</v>
      </c>
      <c r="E19" s="448">
        <v>2</v>
      </c>
      <c r="F19" s="282">
        <v>5</v>
      </c>
      <c r="G19" s="282">
        <v>24</v>
      </c>
      <c r="H19" s="282">
        <v>14</v>
      </c>
      <c r="I19" s="282">
        <v>16</v>
      </c>
      <c r="J19" s="282">
        <v>14</v>
      </c>
      <c r="K19" s="282"/>
      <c r="L19" s="282"/>
      <c r="M19" s="282"/>
      <c r="N19" s="282"/>
      <c r="O19" s="282"/>
      <c r="P19" s="282"/>
      <c r="Q19" s="282"/>
      <c r="R19" s="282"/>
      <c r="S19" s="282"/>
      <c r="T19" s="282"/>
      <c r="U19" s="282"/>
      <c r="V19" s="281"/>
      <c r="W19" s="608"/>
    </row>
    <row r="20" spans="1:23" s="357" customFormat="1" x14ac:dyDescent="0.2">
      <c r="A20" s="274"/>
      <c r="B20" s="448" t="s">
        <v>322</v>
      </c>
      <c r="C20" s="448" t="s">
        <v>158</v>
      </c>
      <c r="D20" s="448">
        <v>240</v>
      </c>
      <c r="E20" s="448">
        <v>4</v>
      </c>
      <c r="F20" s="282"/>
      <c r="G20" s="282"/>
      <c r="H20" s="282"/>
      <c r="I20" s="282"/>
      <c r="J20" s="282"/>
      <c r="K20" s="282">
        <v>9</v>
      </c>
      <c r="L20" s="282">
        <v>9</v>
      </c>
      <c r="M20" s="282">
        <v>9</v>
      </c>
      <c r="N20" s="282">
        <v>8</v>
      </c>
      <c r="O20" s="282">
        <v>6</v>
      </c>
      <c r="P20" s="282">
        <v>6</v>
      </c>
      <c r="Q20" s="282"/>
      <c r="R20" s="282"/>
      <c r="S20" s="282"/>
      <c r="T20" s="282"/>
      <c r="U20" s="282"/>
      <c r="V20" s="281"/>
      <c r="W20" s="608"/>
    </row>
    <row r="21" spans="1:23" s="357" customFormat="1" x14ac:dyDescent="0.2">
      <c r="A21" s="274"/>
      <c r="B21" s="448" t="s">
        <v>323</v>
      </c>
      <c r="C21" s="448" t="s">
        <v>158</v>
      </c>
      <c r="D21" s="450">
        <v>0</v>
      </c>
      <c r="E21" s="448">
        <v>5</v>
      </c>
      <c r="F21" s="282"/>
      <c r="G21" s="282"/>
      <c r="H21" s="282"/>
      <c r="I21" s="282"/>
      <c r="J21" s="282"/>
      <c r="K21" s="282">
        <v>1</v>
      </c>
      <c r="L21" s="282">
        <v>0</v>
      </c>
      <c r="M21" s="282">
        <v>2</v>
      </c>
      <c r="N21" s="282">
        <v>4</v>
      </c>
      <c r="O21" s="282">
        <v>4</v>
      </c>
      <c r="P21" s="282">
        <v>3</v>
      </c>
      <c r="Q21" s="282">
        <v>9</v>
      </c>
      <c r="R21" s="282">
        <v>3</v>
      </c>
      <c r="S21" s="282"/>
      <c r="T21" s="282"/>
      <c r="U21" s="282"/>
      <c r="V21" s="281"/>
      <c r="W21" s="608"/>
    </row>
    <row r="22" spans="1:23" s="357" customFormat="1" x14ac:dyDescent="0.2">
      <c r="A22" s="274"/>
      <c r="B22" s="448" t="s">
        <v>193</v>
      </c>
      <c r="C22" s="448" t="s">
        <v>158</v>
      </c>
      <c r="D22" s="448">
        <v>240</v>
      </c>
      <c r="E22" s="448">
        <v>1</v>
      </c>
      <c r="F22" s="282">
        <v>15</v>
      </c>
      <c r="G22" s="282">
        <v>15</v>
      </c>
      <c r="H22" s="282"/>
      <c r="I22" s="282"/>
      <c r="J22" s="282"/>
      <c r="K22" s="282"/>
      <c r="L22" s="282"/>
      <c r="M22" s="282"/>
      <c r="N22" s="282"/>
      <c r="O22" s="282"/>
      <c r="P22" s="282"/>
      <c r="Q22" s="282"/>
      <c r="R22" s="282"/>
      <c r="S22" s="282"/>
      <c r="T22" s="282"/>
      <c r="U22" s="282"/>
      <c r="V22" s="281"/>
      <c r="W22" s="608"/>
    </row>
    <row r="23" spans="1:23" s="357" customFormat="1" ht="13.5" customHeight="1" x14ac:dyDescent="0.2">
      <c r="A23" s="274"/>
      <c r="B23" s="448" t="s">
        <v>321</v>
      </c>
      <c r="C23" s="448" t="s">
        <v>158</v>
      </c>
      <c r="D23" s="448">
        <v>240</v>
      </c>
      <c r="E23" s="448">
        <v>2</v>
      </c>
      <c r="F23" s="282">
        <v>10</v>
      </c>
      <c r="G23" s="282">
        <v>8</v>
      </c>
      <c r="H23" s="282"/>
      <c r="I23" s="282"/>
      <c r="J23" s="282"/>
      <c r="K23" s="282">
        <v>17</v>
      </c>
      <c r="L23" s="282">
        <v>23</v>
      </c>
      <c r="M23" s="282">
        <v>23</v>
      </c>
      <c r="N23" s="282">
        <v>20</v>
      </c>
      <c r="O23" s="282">
        <v>25</v>
      </c>
      <c r="P23" s="282">
        <v>26</v>
      </c>
      <c r="Q23" s="282"/>
      <c r="R23" s="282"/>
      <c r="S23" s="282"/>
      <c r="T23" s="282"/>
      <c r="U23" s="282"/>
      <c r="V23" s="281"/>
      <c r="W23" s="608"/>
    </row>
    <row r="24" spans="1:23" s="357" customFormat="1" ht="13.5" customHeight="1" thickBot="1" x14ac:dyDescent="0.25">
      <c r="A24" s="274"/>
      <c r="B24" s="451" t="s">
        <v>532</v>
      </c>
      <c r="C24" s="451" t="s">
        <v>158</v>
      </c>
      <c r="D24" s="451">
        <v>240</v>
      </c>
      <c r="E24" s="451">
        <v>3</v>
      </c>
      <c r="F24" s="293"/>
      <c r="G24" s="293"/>
      <c r="H24" s="293">
        <v>13</v>
      </c>
      <c r="I24" s="293">
        <v>11</v>
      </c>
      <c r="J24" s="293">
        <v>11</v>
      </c>
      <c r="K24" s="293">
        <v>10</v>
      </c>
      <c r="L24" s="293">
        <v>9</v>
      </c>
      <c r="M24" s="293">
        <v>10</v>
      </c>
      <c r="N24" s="293">
        <v>19</v>
      </c>
      <c r="O24" s="293">
        <v>19</v>
      </c>
      <c r="P24" s="293">
        <v>14</v>
      </c>
      <c r="Q24" s="293">
        <v>12</v>
      </c>
      <c r="R24" s="293">
        <v>15</v>
      </c>
      <c r="S24" s="293">
        <v>17</v>
      </c>
      <c r="T24" s="293">
        <v>9</v>
      </c>
      <c r="U24" s="293">
        <v>4</v>
      </c>
      <c r="V24" s="294">
        <v>7</v>
      </c>
      <c r="W24" s="612">
        <v>13</v>
      </c>
    </row>
    <row r="25" spans="1:23" s="357" customFormat="1" x14ac:dyDescent="0.2">
      <c r="A25" s="274"/>
      <c r="B25" s="452" t="s">
        <v>533</v>
      </c>
      <c r="C25" s="453" t="s">
        <v>158</v>
      </c>
      <c r="D25" s="453">
        <v>240</v>
      </c>
      <c r="E25" s="453">
        <v>4</v>
      </c>
      <c r="F25" s="303"/>
      <c r="G25" s="303"/>
      <c r="H25" s="303"/>
      <c r="I25" s="303"/>
      <c r="J25" s="303"/>
      <c r="K25" s="303"/>
      <c r="L25" s="303"/>
      <c r="M25" s="303"/>
      <c r="N25" s="303"/>
      <c r="O25" s="303"/>
      <c r="P25" s="303"/>
      <c r="Q25" s="303"/>
      <c r="R25" s="734"/>
      <c r="S25" s="1160"/>
      <c r="T25" s="1155"/>
      <c r="U25" s="733"/>
      <c r="V25" s="1157">
        <v>3</v>
      </c>
      <c r="W25" s="1146"/>
    </row>
    <row r="26" spans="1:23" s="357" customFormat="1" ht="12" thickBot="1" x14ac:dyDescent="0.25">
      <c r="A26" s="274"/>
      <c r="B26" s="454" t="s">
        <v>534</v>
      </c>
      <c r="C26" s="455" t="s">
        <v>158</v>
      </c>
      <c r="D26" s="729">
        <v>0</v>
      </c>
      <c r="E26" s="455">
        <v>5</v>
      </c>
      <c r="F26" s="305"/>
      <c r="G26" s="305"/>
      <c r="H26" s="305"/>
      <c r="I26" s="305"/>
      <c r="J26" s="305"/>
      <c r="K26" s="305"/>
      <c r="L26" s="305"/>
      <c r="M26" s="305"/>
      <c r="N26" s="305"/>
      <c r="O26" s="305"/>
      <c r="P26" s="305"/>
      <c r="Q26" s="305"/>
      <c r="R26" s="735"/>
      <c r="S26" s="1161"/>
      <c r="T26" s="1156"/>
      <c r="U26" s="733"/>
      <c r="V26" s="1158"/>
      <c r="W26" s="1147"/>
    </row>
    <row r="27" spans="1:23" s="357" customFormat="1" x14ac:dyDescent="0.2">
      <c r="A27" s="274"/>
      <c r="B27" s="452" t="s">
        <v>533</v>
      </c>
      <c r="C27" s="453" t="s">
        <v>158</v>
      </c>
      <c r="D27" s="453">
        <v>240</v>
      </c>
      <c r="E27" s="453">
        <v>4</v>
      </c>
      <c r="F27" s="303"/>
      <c r="G27" s="303"/>
      <c r="H27" s="303">
        <v>8</v>
      </c>
      <c r="I27" s="303">
        <v>5</v>
      </c>
      <c r="J27" s="303">
        <v>8</v>
      </c>
      <c r="K27" s="303"/>
      <c r="L27" s="303"/>
      <c r="M27" s="303"/>
      <c r="N27" s="303"/>
      <c r="O27" s="303"/>
      <c r="P27" s="303"/>
      <c r="Q27" s="303">
        <v>7</v>
      </c>
      <c r="R27" s="734">
        <v>7</v>
      </c>
      <c r="S27" s="1160">
        <v>8</v>
      </c>
      <c r="T27" s="1155">
        <v>9</v>
      </c>
      <c r="U27" s="733">
        <v>3</v>
      </c>
      <c r="V27" s="804"/>
      <c r="W27" s="722"/>
    </row>
    <row r="28" spans="1:23" s="357" customFormat="1" ht="12" thickBot="1" x14ac:dyDescent="0.25">
      <c r="A28" s="274"/>
      <c r="B28" s="454" t="s">
        <v>534</v>
      </c>
      <c r="C28" s="455" t="s">
        <v>158</v>
      </c>
      <c r="D28" s="455">
        <v>240</v>
      </c>
      <c r="E28" s="455">
        <v>5</v>
      </c>
      <c r="F28" s="305"/>
      <c r="G28" s="305"/>
      <c r="H28" s="305">
        <v>2</v>
      </c>
      <c r="I28" s="305">
        <v>5</v>
      </c>
      <c r="J28" s="305">
        <v>3</v>
      </c>
      <c r="K28" s="305"/>
      <c r="L28" s="305"/>
      <c r="M28" s="305"/>
      <c r="N28" s="305"/>
      <c r="O28" s="305"/>
      <c r="P28" s="305"/>
      <c r="Q28" s="305"/>
      <c r="R28" s="735"/>
      <c r="S28" s="1161"/>
      <c r="T28" s="1156"/>
      <c r="U28" s="733">
        <v>3</v>
      </c>
      <c r="V28" s="805"/>
      <c r="W28" s="668"/>
    </row>
    <row r="29" spans="1:23" s="357" customFormat="1" x14ac:dyDescent="0.2">
      <c r="A29" s="274"/>
      <c r="B29" s="449" t="s">
        <v>194</v>
      </c>
      <c r="C29" s="449" t="s">
        <v>158</v>
      </c>
      <c r="D29" s="449">
        <v>120</v>
      </c>
      <c r="E29" s="449">
        <v>1</v>
      </c>
      <c r="F29" s="310"/>
      <c r="G29" s="310">
        <v>2</v>
      </c>
      <c r="H29" s="310"/>
      <c r="I29" s="310"/>
      <c r="J29" s="310"/>
      <c r="K29" s="310"/>
      <c r="L29" s="310"/>
      <c r="M29" s="310"/>
      <c r="N29" s="310"/>
      <c r="O29" s="310"/>
      <c r="P29" s="310"/>
      <c r="Q29" s="310"/>
      <c r="R29" s="310"/>
      <c r="S29" s="310"/>
      <c r="T29" s="310"/>
      <c r="U29" s="310"/>
      <c r="V29" s="803"/>
      <c r="W29" s="616"/>
    </row>
    <row r="30" spans="1:23" s="357" customFormat="1" x14ac:dyDescent="0.2">
      <c r="A30" s="274"/>
      <c r="B30" s="448" t="s">
        <v>762</v>
      </c>
      <c r="C30" s="448" t="s">
        <v>182</v>
      </c>
      <c r="D30" s="448">
        <v>120</v>
      </c>
      <c r="E30" s="448">
        <v>1</v>
      </c>
      <c r="F30" s="310"/>
      <c r="G30" s="310"/>
      <c r="H30" s="310"/>
      <c r="I30" s="310"/>
      <c r="J30" s="310"/>
      <c r="K30" s="310"/>
      <c r="L30" s="310"/>
      <c r="M30" s="310"/>
      <c r="N30" s="310"/>
      <c r="O30" s="310"/>
      <c r="P30" s="310"/>
      <c r="Q30" s="310"/>
      <c r="R30" s="310"/>
      <c r="S30" s="310"/>
      <c r="T30" s="310"/>
      <c r="U30" s="310"/>
      <c r="V30" s="803"/>
      <c r="W30" s="616">
        <v>11</v>
      </c>
    </row>
    <row r="31" spans="1:23" s="357" customFormat="1" x14ac:dyDescent="0.2">
      <c r="A31" s="274"/>
      <c r="B31" s="448" t="s">
        <v>721</v>
      </c>
      <c r="C31" s="448" t="s">
        <v>473</v>
      </c>
      <c r="D31" s="448">
        <v>120</v>
      </c>
      <c r="E31" s="448">
        <v>1</v>
      </c>
      <c r="F31" s="282"/>
      <c r="G31" s="282"/>
      <c r="H31" s="282"/>
      <c r="I31" s="282"/>
      <c r="J31" s="282"/>
      <c r="K31" s="282"/>
      <c r="L31" s="282"/>
      <c r="M31" s="282"/>
      <c r="N31" s="282"/>
      <c r="O31" s="282"/>
      <c r="P31" s="282"/>
      <c r="Q31" s="282">
        <v>10</v>
      </c>
      <c r="R31" s="282">
        <v>16</v>
      </c>
      <c r="S31" s="282">
        <v>16</v>
      </c>
      <c r="T31" s="282">
        <v>17</v>
      </c>
      <c r="U31" s="282">
        <v>17</v>
      </c>
      <c r="V31" s="281">
        <v>16</v>
      </c>
      <c r="W31" s="608">
        <v>12</v>
      </c>
    </row>
    <row r="32" spans="1:23" s="357" customFormat="1" x14ac:dyDescent="0.2">
      <c r="A32" s="274"/>
      <c r="B32" s="448" t="s">
        <v>195</v>
      </c>
      <c r="C32" s="448" t="s">
        <v>182</v>
      </c>
      <c r="D32" s="448">
        <v>240</v>
      </c>
      <c r="E32" s="448">
        <v>1</v>
      </c>
      <c r="F32" s="282">
        <v>16</v>
      </c>
      <c r="G32" s="282">
        <v>19</v>
      </c>
      <c r="H32" s="282">
        <v>14</v>
      </c>
      <c r="I32" s="282">
        <v>16</v>
      </c>
      <c r="J32" s="282">
        <v>23</v>
      </c>
      <c r="K32" s="282">
        <v>13</v>
      </c>
      <c r="L32" s="282">
        <v>14</v>
      </c>
      <c r="M32" s="282">
        <v>12</v>
      </c>
      <c r="N32" s="282">
        <v>17</v>
      </c>
      <c r="O32" s="282">
        <v>18</v>
      </c>
      <c r="P32" s="282">
        <v>10</v>
      </c>
      <c r="Q32" s="282"/>
      <c r="R32" s="282"/>
      <c r="S32" s="282"/>
      <c r="T32" s="282"/>
      <c r="U32" s="282"/>
      <c r="V32" s="281"/>
      <c r="W32" s="608"/>
    </row>
    <row r="33" spans="1:23" s="357" customFormat="1" x14ac:dyDescent="0.2">
      <c r="A33" s="274"/>
      <c r="B33" s="448" t="s">
        <v>763</v>
      </c>
      <c r="C33" s="448" t="s">
        <v>182</v>
      </c>
      <c r="D33" s="448">
        <v>120</v>
      </c>
      <c r="E33" s="448">
        <v>1</v>
      </c>
      <c r="F33" s="282"/>
      <c r="G33" s="282"/>
      <c r="H33" s="282"/>
      <c r="I33" s="282"/>
      <c r="J33" s="282"/>
      <c r="K33" s="282"/>
      <c r="L33" s="282"/>
      <c r="M33" s="282"/>
      <c r="N33" s="282"/>
      <c r="O33" s="282"/>
      <c r="P33" s="282"/>
      <c r="Q33" s="282">
        <v>34</v>
      </c>
      <c r="R33" s="282">
        <v>18</v>
      </c>
      <c r="S33" s="282">
        <v>22</v>
      </c>
      <c r="T33" s="282">
        <v>28</v>
      </c>
      <c r="U33" s="282">
        <v>20</v>
      </c>
      <c r="V33" s="281">
        <v>17</v>
      </c>
      <c r="W33" s="608">
        <v>13</v>
      </c>
    </row>
    <row r="34" spans="1:23" s="357" customFormat="1" x14ac:dyDescent="0.2">
      <c r="A34" s="274"/>
      <c r="B34" s="448" t="s">
        <v>764</v>
      </c>
      <c r="C34" s="448" t="s">
        <v>182</v>
      </c>
      <c r="D34" s="448">
        <v>120</v>
      </c>
      <c r="E34" s="448">
        <v>1</v>
      </c>
      <c r="F34" s="282"/>
      <c r="G34" s="282"/>
      <c r="H34" s="282"/>
      <c r="I34" s="282"/>
      <c r="J34" s="282"/>
      <c r="K34" s="282"/>
      <c r="L34" s="282"/>
      <c r="M34" s="282"/>
      <c r="N34" s="282"/>
      <c r="O34" s="282"/>
      <c r="P34" s="282"/>
      <c r="Q34" s="282"/>
      <c r="R34" s="282"/>
      <c r="S34" s="282"/>
      <c r="T34" s="282"/>
      <c r="U34" s="282"/>
      <c r="V34" s="281"/>
      <c r="W34" s="608">
        <v>14</v>
      </c>
    </row>
    <row r="35" spans="1:23" s="357" customFormat="1" x14ac:dyDescent="0.2">
      <c r="A35" s="274"/>
      <c r="B35" s="448" t="s">
        <v>195</v>
      </c>
      <c r="C35" s="448" t="s">
        <v>182</v>
      </c>
      <c r="D35" s="448">
        <v>240</v>
      </c>
      <c r="E35" s="448">
        <v>2</v>
      </c>
      <c r="F35" s="282"/>
      <c r="G35" s="282"/>
      <c r="H35" s="282"/>
      <c r="I35" s="282"/>
      <c r="J35" s="282"/>
      <c r="K35" s="282"/>
      <c r="L35" s="282"/>
      <c r="M35" s="282"/>
      <c r="N35" s="282"/>
      <c r="O35" s="282"/>
      <c r="P35" s="282"/>
      <c r="Q35" s="282"/>
      <c r="R35" s="282"/>
      <c r="S35" s="282"/>
      <c r="T35" s="282"/>
      <c r="U35" s="282"/>
      <c r="V35" s="281"/>
      <c r="W35" s="608"/>
    </row>
    <row r="36" spans="1:23" s="357" customFormat="1" x14ac:dyDescent="0.2">
      <c r="A36" s="274"/>
      <c r="B36" s="448" t="s">
        <v>521</v>
      </c>
      <c r="C36" s="448" t="s">
        <v>158</v>
      </c>
      <c r="D36" s="448">
        <v>120</v>
      </c>
      <c r="E36" s="448">
        <v>2</v>
      </c>
      <c r="F36" s="282"/>
      <c r="G36" s="282"/>
      <c r="H36" s="282"/>
      <c r="I36" s="282"/>
      <c r="J36" s="282"/>
      <c r="K36" s="282"/>
      <c r="L36" s="282"/>
      <c r="M36" s="282"/>
      <c r="N36" s="282"/>
      <c r="O36" s="282"/>
      <c r="P36" s="282"/>
      <c r="Q36" s="282">
        <v>10</v>
      </c>
      <c r="R36" s="282">
        <v>22</v>
      </c>
      <c r="S36" s="282">
        <v>18</v>
      </c>
      <c r="T36" s="282">
        <v>18</v>
      </c>
      <c r="U36" s="282">
        <v>8</v>
      </c>
      <c r="V36" s="281">
        <v>8</v>
      </c>
      <c r="W36" s="608">
        <v>11</v>
      </c>
    </row>
    <row r="37" spans="1:23" s="357" customFormat="1" x14ac:dyDescent="0.2">
      <c r="A37" s="274"/>
      <c r="B37" s="448" t="s">
        <v>195</v>
      </c>
      <c r="C37" s="448" t="s">
        <v>182</v>
      </c>
      <c r="D37" s="448">
        <v>240</v>
      </c>
      <c r="E37" s="448">
        <v>3</v>
      </c>
      <c r="F37" s="282"/>
      <c r="G37" s="282"/>
      <c r="H37" s="282"/>
      <c r="I37" s="282"/>
      <c r="J37" s="282"/>
      <c r="K37" s="282"/>
      <c r="L37" s="282"/>
      <c r="M37" s="282"/>
      <c r="N37" s="282"/>
      <c r="O37" s="282"/>
      <c r="P37" s="282"/>
      <c r="Q37" s="282"/>
      <c r="R37" s="282"/>
      <c r="S37" s="282"/>
      <c r="T37" s="282"/>
      <c r="U37" s="282"/>
      <c r="V37" s="281"/>
      <c r="W37" s="608"/>
    </row>
    <row r="38" spans="1:23" s="357" customFormat="1" x14ac:dyDescent="0.2">
      <c r="A38" s="274"/>
      <c r="B38" s="449" t="s">
        <v>196</v>
      </c>
      <c r="C38" s="449" t="s">
        <v>158</v>
      </c>
      <c r="D38" s="449">
        <v>240</v>
      </c>
      <c r="E38" s="449">
        <v>1</v>
      </c>
      <c r="F38" s="310">
        <v>5</v>
      </c>
      <c r="G38" s="310">
        <v>11</v>
      </c>
      <c r="H38" s="310"/>
      <c r="I38" s="310"/>
      <c r="J38" s="310"/>
      <c r="K38" s="310"/>
      <c r="L38" s="310"/>
      <c r="M38" s="310"/>
      <c r="N38" s="310"/>
      <c r="O38" s="310"/>
      <c r="P38" s="310"/>
      <c r="Q38" s="310"/>
      <c r="R38" s="310"/>
      <c r="S38" s="310"/>
      <c r="T38" s="310"/>
      <c r="U38" s="310"/>
      <c r="V38" s="803"/>
      <c r="W38" s="616"/>
    </row>
    <row r="39" spans="1:23" s="357" customFormat="1" x14ac:dyDescent="0.2">
      <c r="A39" s="274"/>
      <c r="B39" s="448" t="s">
        <v>324</v>
      </c>
      <c r="C39" s="448" t="s">
        <v>158</v>
      </c>
      <c r="D39" s="448">
        <v>240</v>
      </c>
      <c r="E39" s="448">
        <v>2</v>
      </c>
      <c r="F39" s="282">
        <v>7</v>
      </c>
      <c r="G39" s="282">
        <v>8</v>
      </c>
      <c r="H39" s="282">
        <v>9</v>
      </c>
      <c r="I39" s="282">
        <v>23</v>
      </c>
      <c r="J39" s="282">
        <v>18</v>
      </c>
      <c r="K39" s="282">
        <v>16</v>
      </c>
      <c r="L39" s="282">
        <v>11</v>
      </c>
      <c r="M39" s="282">
        <v>10</v>
      </c>
      <c r="N39" s="282">
        <v>10</v>
      </c>
      <c r="O39" s="282">
        <v>13</v>
      </c>
      <c r="P39" s="282">
        <v>9</v>
      </c>
      <c r="Q39" s="282"/>
      <c r="R39" s="282"/>
      <c r="S39" s="282"/>
      <c r="T39" s="282"/>
      <c r="U39" s="282"/>
      <c r="V39" s="281"/>
      <c r="W39" s="608"/>
    </row>
    <row r="40" spans="1:23" s="357" customFormat="1" x14ac:dyDescent="0.2">
      <c r="A40" s="274"/>
      <c r="B40" s="448" t="s">
        <v>325</v>
      </c>
      <c r="C40" s="448" t="s">
        <v>158</v>
      </c>
      <c r="D40" s="448">
        <v>240</v>
      </c>
      <c r="E40" s="448">
        <v>3</v>
      </c>
      <c r="F40" s="282"/>
      <c r="G40" s="282"/>
      <c r="H40" s="282">
        <v>8</v>
      </c>
      <c r="I40" s="282">
        <v>8</v>
      </c>
      <c r="J40" s="282">
        <v>12</v>
      </c>
      <c r="K40" s="282">
        <v>14</v>
      </c>
      <c r="L40" s="282">
        <v>10</v>
      </c>
      <c r="M40" s="282">
        <v>8</v>
      </c>
      <c r="N40" s="282">
        <v>11</v>
      </c>
      <c r="O40" s="282">
        <v>2</v>
      </c>
      <c r="P40" s="282">
        <v>8</v>
      </c>
      <c r="Q40" s="282">
        <v>9</v>
      </c>
      <c r="R40" s="282"/>
      <c r="S40" s="282"/>
      <c r="T40" s="282"/>
      <c r="U40" s="282"/>
      <c r="V40" s="281"/>
      <c r="W40" s="608"/>
    </row>
    <row r="41" spans="1:23" s="357" customFormat="1" x14ac:dyDescent="0.2">
      <c r="A41" s="274"/>
      <c r="B41" s="448" t="s">
        <v>535</v>
      </c>
      <c r="C41" s="448" t="s">
        <v>158</v>
      </c>
      <c r="D41" s="448">
        <v>120</v>
      </c>
      <c r="E41" s="448">
        <v>3</v>
      </c>
      <c r="F41" s="282"/>
      <c r="G41" s="282"/>
      <c r="H41" s="282"/>
      <c r="I41" s="282"/>
      <c r="J41" s="282"/>
      <c r="K41" s="282"/>
      <c r="L41" s="282"/>
      <c r="M41" s="282"/>
      <c r="N41" s="282"/>
      <c r="O41" s="282"/>
      <c r="P41" s="282"/>
      <c r="Q41" s="282"/>
      <c r="R41" s="282">
        <v>14</v>
      </c>
      <c r="S41" s="282">
        <v>14</v>
      </c>
      <c r="T41" s="282">
        <v>12</v>
      </c>
      <c r="U41" s="282">
        <v>12</v>
      </c>
      <c r="V41" s="281">
        <v>11</v>
      </c>
      <c r="W41" s="608">
        <v>11</v>
      </c>
    </row>
    <row r="42" spans="1:23" s="357" customFormat="1" x14ac:dyDescent="0.2">
      <c r="A42" s="274"/>
      <c r="B42" s="448" t="s">
        <v>722</v>
      </c>
      <c r="C42" s="448" t="s">
        <v>158</v>
      </c>
      <c r="D42" s="448">
        <v>120</v>
      </c>
      <c r="E42" s="448">
        <v>1</v>
      </c>
      <c r="F42" s="282">
        <v>14</v>
      </c>
      <c r="G42" s="282">
        <v>15</v>
      </c>
      <c r="H42" s="282">
        <v>11</v>
      </c>
      <c r="I42" s="282">
        <v>17</v>
      </c>
      <c r="J42" s="282">
        <v>28</v>
      </c>
      <c r="K42" s="282">
        <v>19</v>
      </c>
      <c r="L42" s="282">
        <v>11</v>
      </c>
      <c r="M42" s="282">
        <v>17</v>
      </c>
      <c r="N42" s="282">
        <v>20</v>
      </c>
      <c r="O42" s="282">
        <v>24</v>
      </c>
      <c r="P42" s="282">
        <v>12</v>
      </c>
      <c r="Q42" s="282">
        <v>19</v>
      </c>
      <c r="R42" s="282">
        <v>22</v>
      </c>
      <c r="S42" s="282">
        <v>13</v>
      </c>
      <c r="T42" s="282">
        <v>18</v>
      </c>
      <c r="U42" s="282">
        <v>14</v>
      </c>
      <c r="V42" s="281">
        <v>16</v>
      </c>
      <c r="W42" s="608">
        <v>16</v>
      </c>
    </row>
    <row r="43" spans="1:23" s="357" customFormat="1" x14ac:dyDescent="0.2">
      <c r="A43" s="274"/>
      <c r="B43" s="448" t="s">
        <v>522</v>
      </c>
      <c r="C43" s="448" t="s">
        <v>182</v>
      </c>
      <c r="D43" s="448">
        <v>240</v>
      </c>
      <c r="E43" s="448">
        <v>1</v>
      </c>
      <c r="F43" s="282">
        <v>39</v>
      </c>
      <c r="G43" s="282">
        <v>37</v>
      </c>
      <c r="H43" s="282">
        <v>28</v>
      </c>
      <c r="I43" s="282">
        <v>27</v>
      </c>
      <c r="J43" s="282">
        <v>55</v>
      </c>
      <c r="K43" s="282"/>
      <c r="L43" s="282">
        <v>55</v>
      </c>
      <c r="M43" s="282"/>
      <c r="N43" s="282"/>
      <c r="O43" s="282"/>
      <c r="P43" s="282"/>
      <c r="Q43" s="282"/>
      <c r="R43" s="282"/>
      <c r="S43" s="282">
        <v>12</v>
      </c>
      <c r="T43" s="282"/>
      <c r="U43" s="282">
        <v>23</v>
      </c>
      <c r="V43" s="281">
        <v>19</v>
      </c>
      <c r="W43" s="608">
        <v>17</v>
      </c>
    </row>
    <row r="44" spans="1:23" s="357" customFormat="1" x14ac:dyDescent="0.2">
      <c r="A44" s="274"/>
      <c r="B44" s="448" t="s">
        <v>197</v>
      </c>
      <c r="C44" s="448" t="s">
        <v>182</v>
      </c>
      <c r="D44" s="358">
        <v>480</v>
      </c>
      <c r="E44" s="448">
        <v>1</v>
      </c>
      <c r="F44" s="282"/>
      <c r="G44" s="282"/>
      <c r="H44" s="282"/>
      <c r="I44" s="282"/>
      <c r="J44" s="282"/>
      <c r="K44" s="282">
        <v>70</v>
      </c>
      <c r="L44" s="282"/>
      <c r="M44" s="282">
        <v>47</v>
      </c>
      <c r="N44" s="282">
        <v>41</v>
      </c>
      <c r="O44" s="282">
        <v>43</v>
      </c>
      <c r="P44" s="282">
        <v>47</v>
      </c>
      <c r="Q44" s="282">
        <v>51</v>
      </c>
      <c r="R44" s="282"/>
      <c r="S44" s="282"/>
      <c r="T44" s="282"/>
      <c r="U44" s="282"/>
      <c r="V44" s="281"/>
      <c r="W44" s="608"/>
    </row>
    <row r="45" spans="1:23" s="357" customFormat="1" x14ac:dyDescent="0.2">
      <c r="A45" s="274"/>
      <c r="B45" s="448" t="s">
        <v>197</v>
      </c>
      <c r="C45" s="448" t="s">
        <v>182</v>
      </c>
      <c r="D45" s="358">
        <v>720</v>
      </c>
      <c r="E45" s="448">
        <v>1</v>
      </c>
      <c r="F45" s="282"/>
      <c r="G45" s="282"/>
      <c r="H45" s="282"/>
      <c r="I45" s="282"/>
      <c r="J45" s="282"/>
      <c r="K45" s="282"/>
      <c r="L45" s="282"/>
      <c r="M45" s="282"/>
      <c r="N45" s="282"/>
      <c r="O45" s="282"/>
      <c r="P45" s="282"/>
      <c r="Q45" s="282"/>
      <c r="R45" s="282">
        <v>51</v>
      </c>
      <c r="S45" s="282"/>
      <c r="T45" s="282"/>
      <c r="U45" s="282"/>
      <c r="V45" s="281"/>
      <c r="W45" s="608"/>
    </row>
    <row r="46" spans="1:23" s="357" customFormat="1" x14ac:dyDescent="0.2">
      <c r="A46" s="274"/>
      <c r="B46" s="448" t="s">
        <v>197</v>
      </c>
      <c r="C46" s="448" t="s">
        <v>158</v>
      </c>
      <c r="D46" s="358">
        <v>240</v>
      </c>
      <c r="E46" s="448">
        <v>2</v>
      </c>
      <c r="F46" s="282"/>
      <c r="G46" s="282"/>
      <c r="H46" s="282"/>
      <c r="I46" s="282"/>
      <c r="J46" s="282"/>
      <c r="K46" s="282"/>
      <c r="L46" s="282"/>
      <c r="M46" s="282"/>
      <c r="N46" s="282"/>
      <c r="O46" s="282"/>
      <c r="P46" s="282"/>
      <c r="Q46" s="282">
        <v>18</v>
      </c>
      <c r="R46" s="282">
        <v>18</v>
      </c>
      <c r="S46" s="282"/>
      <c r="T46" s="282"/>
      <c r="U46" s="282"/>
      <c r="V46" s="281"/>
      <c r="W46" s="608"/>
    </row>
    <row r="47" spans="1:23" s="357" customFormat="1" x14ac:dyDescent="0.2">
      <c r="A47" s="274"/>
      <c r="B47" s="448" t="s">
        <v>197</v>
      </c>
      <c r="C47" s="448" t="s">
        <v>182</v>
      </c>
      <c r="D47" s="448">
        <v>240</v>
      </c>
      <c r="E47" s="448">
        <v>3</v>
      </c>
      <c r="F47" s="282"/>
      <c r="G47" s="282"/>
      <c r="H47" s="282"/>
      <c r="I47" s="282"/>
      <c r="J47" s="282"/>
      <c r="K47" s="282"/>
      <c r="L47" s="282"/>
      <c r="M47" s="282"/>
      <c r="N47" s="282"/>
      <c r="O47" s="282"/>
      <c r="P47" s="282"/>
      <c r="Q47" s="282"/>
      <c r="R47" s="282"/>
      <c r="S47" s="282"/>
      <c r="T47" s="282"/>
      <c r="U47" s="282"/>
      <c r="V47" s="281"/>
      <c r="W47" s="608"/>
    </row>
    <row r="48" spans="1:23" s="357" customFormat="1" x14ac:dyDescent="0.2">
      <c r="A48" s="274"/>
      <c r="B48" s="448" t="s">
        <v>523</v>
      </c>
      <c r="C48" s="448" t="s">
        <v>182</v>
      </c>
      <c r="D48" s="448">
        <v>240</v>
      </c>
      <c r="E48" s="448">
        <v>1</v>
      </c>
      <c r="F48" s="282"/>
      <c r="G48" s="282"/>
      <c r="H48" s="282"/>
      <c r="I48" s="282"/>
      <c r="J48" s="282"/>
      <c r="K48" s="282"/>
      <c r="L48" s="282"/>
      <c r="M48" s="282"/>
      <c r="N48" s="282"/>
      <c r="O48" s="282"/>
      <c r="P48" s="282"/>
      <c r="Q48" s="282"/>
      <c r="R48" s="282"/>
      <c r="S48" s="282">
        <v>34</v>
      </c>
      <c r="T48" s="282">
        <v>49</v>
      </c>
      <c r="U48" s="282">
        <v>33</v>
      </c>
      <c r="V48" s="281">
        <v>32</v>
      </c>
      <c r="W48" s="608">
        <v>41</v>
      </c>
    </row>
    <row r="49" spans="1:23" s="357" customFormat="1" x14ac:dyDescent="0.2">
      <c r="A49" s="274"/>
      <c r="B49" s="448" t="s">
        <v>536</v>
      </c>
      <c r="C49" s="448" t="s">
        <v>158</v>
      </c>
      <c r="D49" s="448">
        <v>240</v>
      </c>
      <c r="E49" s="448">
        <v>2</v>
      </c>
      <c r="F49" s="282"/>
      <c r="G49" s="282"/>
      <c r="H49" s="282"/>
      <c r="I49" s="282"/>
      <c r="J49" s="282"/>
      <c r="K49" s="282"/>
      <c r="L49" s="282"/>
      <c r="M49" s="282"/>
      <c r="N49" s="282"/>
      <c r="O49" s="282"/>
      <c r="P49" s="282"/>
      <c r="Q49" s="282"/>
      <c r="R49" s="282"/>
      <c r="S49" s="282">
        <v>18</v>
      </c>
      <c r="T49" s="282">
        <v>23</v>
      </c>
      <c r="U49" s="282">
        <v>15</v>
      </c>
      <c r="V49" s="281">
        <v>16</v>
      </c>
      <c r="W49" s="608">
        <v>17</v>
      </c>
    </row>
    <row r="50" spans="1:23" s="357" customFormat="1" x14ac:dyDescent="0.2">
      <c r="A50" s="274"/>
      <c r="B50" s="448" t="s">
        <v>198</v>
      </c>
      <c r="C50" s="448" t="s">
        <v>158</v>
      </c>
      <c r="D50" s="448">
        <v>240</v>
      </c>
      <c r="E50" s="448">
        <v>1</v>
      </c>
      <c r="F50" s="282">
        <v>27</v>
      </c>
      <c r="G50" s="282">
        <v>31</v>
      </c>
      <c r="H50" s="282"/>
      <c r="I50" s="282"/>
      <c r="J50" s="282"/>
      <c r="K50" s="282"/>
      <c r="L50" s="282"/>
      <c r="M50" s="282"/>
      <c r="N50" s="282"/>
      <c r="O50" s="282"/>
      <c r="P50" s="282"/>
      <c r="Q50" s="282"/>
      <c r="R50" s="282"/>
      <c r="S50" s="282"/>
      <c r="T50" s="282"/>
      <c r="U50" s="282"/>
      <c r="V50" s="281"/>
      <c r="W50" s="608"/>
    </row>
    <row r="51" spans="1:23" s="357" customFormat="1" x14ac:dyDescent="0.2">
      <c r="A51" s="274"/>
      <c r="B51" s="448" t="s">
        <v>326</v>
      </c>
      <c r="C51" s="448" t="s">
        <v>158</v>
      </c>
      <c r="D51" s="448">
        <v>240</v>
      </c>
      <c r="E51" s="448">
        <v>2</v>
      </c>
      <c r="F51" s="282">
        <v>15</v>
      </c>
      <c r="G51" s="282">
        <v>11</v>
      </c>
      <c r="H51" s="282">
        <v>17</v>
      </c>
      <c r="I51" s="282">
        <v>18</v>
      </c>
      <c r="J51" s="282">
        <v>38</v>
      </c>
      <c r="K51" s="282">
        <v>33</v>
      </c>
      <c r="L51" s="282">
        <v>26</v>
      </c>
      <c r="M51" s="282">
        <v>22</v>
      </c>
      <c r="N51" s="282">
        <v>25</v>
      </c>
      <c r="O51" s="282">
        <v>26</v>
      </c>
      <c r="P51" s="282">
        <v>20</v>
      </c>
      <c r="Q51" s="282"/>
      <c r="R51" s="282"/>
      <c r="S51" s="282"/>
      <c r="T51" s="282"/>
      <c r="U51" s="282"/>
      <c r="V51" s="281"/>
      <c r="W51" s="608"/>
    </row>
    <row r="52" spans="1:23" s="357" customFormat="1" x14ac:dyDescent="0.2">
      <c r="A52" s="274"/>
      <c r="B52" s="448" t="s">
        <v>524</v>
      </c>
      <c r="C52" s="448" t="s">
        <v>158</v>
      </c>
      <c r="D52" s="448">
        <v>240</v>
      </c>
      <c r="E52" s="448">
        <v>3</v>
      </c>
      <c r="F52" s="282"/>
      <c r="G52" s="282"/>
      <c r="H52" s="282">
        <v>14</v>
      </c>
      <c r="I52" s="282">
        <v>15</v>
      </c>
      <c r="J52" s="282">
        <v>16</v>
      </c>
      <c r="K52" s="282">
        <v>30</v>
      </c>
      <c r="L52" s="282">
        <v>18</v>
      </c>
      <c r="M52" s="282">
        <v>16</v>
      </c>
      <c r="N52" s="282">
        <v>18</v>
      </c>
      <c r="O52" s="282">
        <v>14</v>
      </c>
      <c r="P52" s="282">
        <v>16</v>
      </c>
      <c r="Q52" s="282">
        <v>35</v>
      </c>
      <c r="R52" s="282">
        <v>21</v>
      </c>
      <c r="S52" s="282">
        <v>20</v>
      </c>
      <c r="T52" s="282">
        <v>17</v>
      </c>
      <c r="U52" s="282">
        <v>20</v>
      </c>
      <c r="V52" s="281">
        <v>11</v>
      </c>
      <c r="W52" s="608">
        <v>12</v>
      </c>
    </row>
    <row r="53" spans="1:23" s="357" customFormat="1" x14ac:dyDescent="0.2">
      <c r="A53" s="274"/>
      <c r="B53" s="448" t="s">
        <v>723</v>
      </c>
      <c r="C53" s="448" t="s">
        <v>158</v>
      </c>
      <c r="D53" s="448">
        <v>120</v>
      </c>
      <c r="E53" s="448">
        <v>1</v>
      </c>
      <c r="F53" s="282">
        <v>27</v>
      </c>
      <c r="G53" s="282">
        <v>24</v>
      </c>
      <c r="H53" s="282">
        <v>8</v>
      </c>
      <c r="I53" s="282">
        <v>12</v>
      </c>
      <c r="J53" s="282">
        <v>25</v>
      </c>
      <c r="K53" s="282">
        <v>15</v>
      </c>
      <c r="L53" s="282">
        <v>12</v>
      </c>
      <c r="M53" s="282">
        <v>15</v>
      </c>
      <c r="N53" s="282">
        <v>12</v>
      </c>
      <c r="O53" s="282">
        <v>9</v>
      </c>
      <c r="P53" s="282">
        <v>8</v>
      </c>
      <c r="Q53" s="282">
        <v>10</v>
      </c>
      <c r="R53" s="282">
        <v>13</v>
      </c>
      <c r="S53" s="282">
        <v>23</v>
      </c>
      <c r="T53" s="282">
        <v>15</v>
      </c>
      <c r="U53" s="282">
        <v>12</v>
      </c>
      <c r="V53" s="281">
        <v>16</v>
      </c>
      <c r="W53" s="608">
        <v>15</v>
      </c>
    </row>
    <row r="54" spans="1:23" s="357" customFormat="1" x14ac:dyDescent="0.2">
      <c r="A54" s="274"/>
      <c r="B54" s="448" t="s">
        <v>199</v>
      </c>
      <c r="C54" s="448" t="s">
        <v>158</v>
      </c>
      <c r="D54" s="448">
        <v>120</v>
      </c>
      <c r="E54" s="448">
        <v>1</v>
      </c>
      <c r="F54" s="282">
        <v>28</v>
      </c>
      <c r="G54" s="282">
        <v>37</v>
      </c>
      <c r="H54" s="282">
        <v>13</v>
      </c>
      <c r="I54" s="282">
        <v>11</v>
      </c>
      <c r="J54" s="282">
        <v>13</v>
      </c>
      <c r="K54" s="282">
        <v>12</v>
      </c>
      <c r="L54" s="282">
        <v>0</v>
      </c>
      <c r="M54" s="282"/>
      <c r="N54" s="282">
        <v>9</v>
      </c>
      <c r="O54" s="282"/>
      <c r="P54" s="282"/>
      <c r="Q54" s="282"/>
      <c r="R54" s="282"/>
      <c r="S54" s="282"/>
      <c r="T54" s="282"/>
      <c r="U54" s="282"/>
      <c r="V54" s="281"/>
      <c r="W54" s="608"/>
    </row>
    <row r="55" spans="1:23" s="357" customFormat="1" x14ac:dyDescent="0.2">
      <c r="A55" s="274"/>
      <c r="B55" s="448" t="s">
        <v>199</v>
      </c>
      <c r="C55" s="448" t="s">
        <v>158</v>
      </c>
      <c r="D55" s="448">
        <v>120</v>
      </c>
      <c r="E55" s="448">
        <v>2</v>
      </c>
      <c r="F55" s="282">
        <v>30</v>
      </c>
      <c r="G55" s="282">
        <v>23</v>
      </c>
      <c r="H55" s="282">
        <v>14</v>
      </c>
      <c r="I55" s="282">
        <v>10</v>
      </c>
      <c r="J55" s="282">
        <v>9</v>
      </c>
      <c r="K55" s="282">
        <v>6</v>
      </c>
      <c r="L55" s="282">
        <v>13</v>
      </c>
      <c r="M55" s="282"/>
      <c r="N55" s="282"/>
      <c r="O55" s="282"/>
      <c r="P55" s="282"/>
      <c r="Q55" s="282"/>
      <c r="R55" s="282"/>
      <c r="S55" s="282"/>
      <c r="T55" s="282"/>
      <c r="U55" s="282"/>
      <c r="V55" s="281"/>
      <c r="W55" s="608"/>
    </row>
    <row r="56" spans="1:23" s="357" customFormat="1" x14ac:dyDescent="0.2">
      <c r="A56" s="274"/>
      <c r="B56" s="448" t="s">
        <v>199</v>
      </c>
      <c r="C56" s="448" t="s">
        <v>158</v>
      </c>
      <c r="D56" s="448">
        <v>120</v>
      </c>
      <c r="E56" s="448">
        <v>3</v>
      </c>
      <c r="F56" s="282">
        <v>13</v>
      </c>
      <c r="G56" s="282">
        <v>14</v>
      </c>
      <c r="H56" s="282">
        <v>10</v>
      </c>
      <c r="I56" s="282">
        <v>6</v>
      </c>
      <c r="J56" s="282">
        <v>9</v>
      </c>
      <c r="K56" s="282">
        <v>4</v>
      </c>
      <c r="L56" s="282">
        <v>0</v>
      </c>
      <c r="M56" s="282"/>
      <c r="N56" s="282"/>
      <c r="O56" s="282"/>
      <c r="P56" s="282"/>
      <c r="Q56" s="282"/>
      <c r="R56" s="282"/>
      <c r="S56" s="282"/>
      <c r="T56" s="282"/>
      <c r="U56" s="282"/>
      <c r="V56" s="281"/>
      <c r="W56" s="608"/>
    </row>
    <row r="57" spans="1:23" s="357" customFormat="1" x14ac:dyDescent="0.2">
      <c r="A57" s="274"/>
      <c r="B57" s="448" t="s">
        <v>199</v>
      </c>
      <c r="C57" s="448" t="s">
        <v>158</v>
      </c>
      <c r="D57" s="448" t="s">
        <v>420</v>
      </c>
      <c r="E57" s="448"/>
      <c r="F57" s="282"/>
      <c r="G57" s="282"/>
      <c r="H57" s="282"/>
      <c r="I57" s="282"/>
      <c r="J57" s="282"/>
      <c r="K57" s="282"/>
      <c r="L57" s="282"/>
      <c r="M57" s="282"/>
      <c r="N57" s="282"/>
      <c r="O57" s="282">
        <v>14</v>
      </c>
      <c r="P57" s="282"/>
      <c r="Q57" s="282"/>
      <c r="R57" s="282"/>
      <c r="S57" s="282"/>
      <c r="T57" s="282"/>
      <c r="U57" s="282"/>
      <c r="V57" s="281"/>
      <c r="W57" s="608"/>
    </row>
    <row r="58" spans="1:23" s="357" customFormat="1" x14ac:dyDescent="0.2">
      <c r="A58" s="274"/>
      <c r="B58" s="448" t="s">
        <v>449</v>
      </c>
      <c r="C58" s="448" t="s">
        <v>158</v>
      </c>
      <c r="D58" s="448">
        <v>120</v>
      </c>
      <c r="E58" s="448"/>
      <c r="F58" s="282"/>
      <c r="G58" s="282"/>
      <c r="H58" s="282"/>
      <c r="I58" s="282"/>
      <c r="J58" s="282"/>
      <c r="K58" s="282"/>
      <c r="L58" s="282"/>
      <c r="M58" s="282"/>
      <c r="N58" s="282"/>
      <c r="O58" s="282"/>
      <c r="P58" s="282">
        <v>10</v>
      </c>
      <c r="Q58" s="282">
        <v>8</v>
      </c>
      <c r="R58" s="282">
        <v>25</v>
      </c>
      <c r="S58" s="282">
        <v>25</v>
      </c>
      <c r="T58" s="282">
        <v>4</v>
      </c>
      <c r="U58" s="282"/>
      <c r="V58" s="281"/>
      <c r="W58" s="608"/>
    </row>
    <row r="59" spans="1:23" s="357" customFormat="1" x14ac:dyDescent="0.2">
      <c r="A59" s="274"/>
      <c r="B59" s="448" t="s">
        <v>200</v>
      </c>
      <c r="C59" s="448" t="s">
        <v>158</v>
      </c>
      <c r="D59" s="448">
        <v>120</v>
      </c>
      <c r="E59" s="448">
        <v>1</v>
      </c>
      <c r="F59" s="282"/>
      <c r="G59" s="282"/>
      <c r="H59" s="282"/>
      <c r="I59" s="282"/>
      <c r="J59" s="282"/>
      <c r="K59" s="282"/>
      <c r="L59" s="282"/>
      <c r="M59" s="282"/>
      <c r="N59" s="282"/>
      <c r="O59" s="282"/>
      <c r="P59" s="282"/>
      <c r="Q59" s="282"/>
      <c r="R59" s="282"/>
      <c r="S59" s="282"/>
      <c r="T59" s="282"/>
      <c r="U59" s="282"/>
      <c r="V59" s="281"/>
      <c r="W59" s="608"/>
    </row>
    <row r="60" spans="1:23" s="357" customFormat="1" x14ac:dyDescent="0.2">
      <c r="A60" s="274"/>
      <c r="B60" s="448" t="s">
        <v>200</v>
      </c>
      <c r="C60" s="448" t="s">
        <v>158</v>
      </c>
      <c r="D60" s="448">
        <v>120</v>
      </c>
      <c r="E60" s="448">
        <v>2</v>
      </c>
      <c r="F60" s="282"/>
      <c r="G60" s="282"/>
      <c r="H60" s="282"/>
      <c r="I60" s="282"/>
      <c r="J60" s="282"/>
      <c r="K60" s="282"/>
      <c r="L60" s="282"/>
      <c r="M60" s="282"/>
      <c r="N60" s="282"/>
      <c r="O60" s="282"/>
      <c r="P60" s="282"/>
      <c r="Q60" s="282"/>
      <c r="R60" s="282"/>
      <c r="S60" s="282"/>
      <c r="T60" s="282"/>
      <c r="U60" s="282"/>
      <c r="V60" s="281"/>
      <c r="W60" s="608"/>
    </row>
    <row r="61" spans="1:23" s="357" customFormat="1" x14ac:dyDescent="0.2">
      <c r="A61" s="274"/>
      <c r="B61" s="448" t="s">
        <v>200</v>
      </c>
      <c r="C61" s="448" t="s">
        <v>158</v>
      </c>
      <c r="D61" s="448">
        <v>80</v>
      </c>
      <c r="E61" s="448">
        <v>2</v>
      </c>
      <c r="F61" s="282"/>
      <c r="G61" s="282"/>
      <c r="H61" s="282"/>
      <c r="I61" s="282"/>
      <c r="J61" s="282"/>
      <c r="K61" s="282"/>
      <c r="L61" s="282"/>
      <c r="M61" s="282"/>
      <c r="N61" s="282"/>
      <c r="O61" s="282"/>
      <c r="P61" s="282"/>
      <c r="Q61" s="282"/>
      <c r="R61" s="282"/>
      <c r="S61" s="282"/>
      <c r="T61" s="282"/>
      <c r="U61" s="282"/>
      <c r="V61" s="281"/>
      <c r="W61" s="608"/>
    </row>
    <row r="62" spans="1:23" s="357" customFormat="1" x14ac:dyDescent="0.2">
      <c r="A62" s="274"/>
      <c r="B62" s="448" t="s">
        <v>201</v>
      </c>
      <c r="C62" s="448" t="s">
        <v>270</v>
      </c>
      <c r="D62" s="448">
        <v>80</v>
      </c>
      <c r="E62" s="448">
        <v>1</v>
      </c>
      <c r="F62" s="282">
        <v>9</v>
      </c>
      <c r="G62" s="282"/>
      <c r="H62" s="282"/>
      <c r="I62" s="282"/>
      <c r="J62" s="282"/>
      <c r="K62" s="282"/>
      <c r="L62" s="282"/>
      <c r="M62" s="282"/>
      <c r="N62" s="282"/>
      <c r="O62" s="282"/>
      <c r="P62" s="282"/>
      <c r="Q62" s="282"/>
      <c r="R62" s="282"/>
      <c r="S62" s="282"/>
      <c r="T62" s="282"/>
      <c r="U62" s="282"/>
      <c r="V62" s="281"/>
      <c r="W62" s="608"/>
    </row>
    <row r="63" spans="1:23" s="357" customFormat="1" x14ac:dyDescent="0.2">
      <c r="A63" s="274"/>
      <c r="B63" s="448" t="s">
        <v>592</v>
      </c>
      <c r="C63" s="448" t="s">
        <v>182</v>
      </c>
      <c r="D63" s="448">
        <v>240</v>
      </c>
      <c r="E63" s="448">
        <v>1</v>
      </c>
      <c r="F63" s="282">
        <v>12</v>
      </c>
      <c r="G63" s="282">
        <v>8</v>
      </c>
      <c r="H63" s="282">
        <v>8</v>
      </c>
      <c r="I63" s="282">
        <v>8</v>
      </c>
      <c r="J63" s="282">
        <v>11</v>
      </c>
      <c r="K63" s="282">
        <v>8</v>
      </c>
      <c r="L63" s="282">
        <v>0</v>
      </c>
      <c r="M63" s="282"/>
      <c r="N63" s="282"/>
      <c r="O63" s="282"/>
      <c r="P63" s="282"/>
      <c r="Q63" s="282"/>
      <c r="R63" s="282"/>
      <c r="S63" s="282"/>
      <c r="T63" s="282"/>
      <c r="U63" s="282">
        <v>15</v>
      </c>
      <c r="V63" s="281"/>
      <c r="W63" s="608"/>
    </row>
    <row r="64" spans="1:23" s="357" customFormat="1" x14ac:dyDescent="0.2">
      <c r="A64" s="274"/>
      <c r="B64" s="448" t="s">
        <v>592</v>
      </c>
      <c r="C64" s="448" t="s">
        <v>182</v>
      </c>
      <c r="D64" s="448">
        <v>120</v>
      </c>
      <c r="E64" s="448">
        <v>1</v>
      </c>
      <c r="F64" s="282"/>
      <c r="G64" s="282"/>
      <c r="H64" s="282"/>
      <c r="I64" s="282"/>
      <c r="J64" s="282"/>
      <c r="K64" s="282"/>
      <c r="L64" s="282"/>
      <c r="M64" s="282"/>
      <c r="N64" s="282"/>
      <c r="O64" s="282"/>
      <c r="P64" s="282"/>
      <c r="Q64" s="282"/>
      <c r="R64" s="282"/>
      <c r="S64" s="282"/>
      <c r="T64" s="282"/>
      <c r="U64" s="282"/>
      <c r="V64" s="281">
        <v>14</v>
      </c>
      <c r="W64" s="608">
        <v>14</v>
      </c>
    </row>
    <row r="65" spans="1:23" s="357" customFormat="1" x14ac:dyDescent="0.2">
      <c r="A65" s="274"/>
      <c r="B65" s="448" t="s">
        <v>767</v>
      </c>
      <c r="C65" s="448" t="s">
        <v>182</v>
      </c>
      <c r="D65" s="448">
        <v>120</v>
      </c>
      <c r="E65" s="448">
        <v>1</v>
      </c>
      <c r="F65" s="282"/>
      <c r="G65" s="282"/>
      <c r="H65" s="282"/>
      <c r="I65" s="282"/>
      <c r="J65" s="282"/>
      <c r="K65" s="282"/>
      <c r="L65" s="282"/>
      <c r="M65" s="282"/>
      <c r="N65" s="282"/>
      <c r="O65" s="282"/>
      <c r="P65" s="282"/>
      <c r="Q65" s="282"/>
      <c r="R65" s="282"/>
      <c r="S65" s="282"/>
      <c r="T65" s="282"/>
      <c r="U65" s="282"/>
      <c r="V65" s="281"/>
      <c r="W65" s="608">
        <v>9</v>
      </c>
    </row>
    <row r="66" spans="1:23" s="357" customFormat="1" x14ac:dyDescent="0.2">
      <c r="A66" s="274"/>
      <c r="B66" s="448" t="s">
        <v>474</v>
      </c>
      <c r="C66" s="448" t="s">
        <v>158</v>
      </c>
      <c r="D66" s="448">
        <v>120</v>
      </c>
      <c r="E66" s="448"/>
      <c r="F66" s="282">
        <v>16</v>
      </c>
      <c r="G66" s="282">
        <v>16</v>
      </c>
      <c r="H66" s="282">
        <v>18</v>
      </c>
      <c r="I66" s="282">
        <v>15</v>
      </c>
      <c r="J66" s="282">
        <v>16</v>
      </c>
      <c r="K66" s="282">
        <v>13</v>
      </c>
      <c r="L66" s="282">
        <v>10</v>
      </c>
      <c r="M66" s="282"/>
      <c r="N66" s="282">
        <v>14</v>
      </c>
      <c r="O66" s="282">
        <v>9</v>
      </c>
      <c r="P66" s="282">
        <v>8</v>
      </c>
      <c r="Q66" s="282">
        <v>9</v>
      </c>
      <c r="R66" s="282"/>
      <c r="S66" s="282"/>
      <c r="T66" s="282"/>
      <c r="U66" s="282"/>
      <c r="V66" s="281"/>
      <c r="W66" s="608"/>
    </row>
    <row r="67" spans="1:23" s="357" customFormat="1" x14ac:dyDescent="0.2">
      <c r="A67" s="274"/>
      <c r="B67" s="448" t="s">
        <v>537</v>
      </c>
      <c r="C67" s="448" t="s">
        <v>158</v>
      </c>
      <c r="D67" s="448">
        <v>120</v>
      </c>
      <c r="E67" s="448">
        <v>1</v>
      </c>
      <c r="F67" s="282"/>
      <c r="G67" s="282"/>
      <c r="H67" s="282"/>
      <c r="I67" s="282"/>
      <c r="J67" s="282"/>
      <c r="K67" s="282"/>
      <c r="L67" s="282"/>
      <c r="M67" s="282"/>
      <c r="N67" s="282"/>
      <c r="O67" s="282"/>
      <c r="P67" s="282"/>
      <c r="Q67" s="282"/>
      <c r="R67" s="282">
        <v>8</v>
      </c>
      <c r="S67" s="282">
        <v>9</v>
      </c>
      <c r="T67" s="282">
        <v>9</v>
      </c>
      <c r="U67" s="282"/>
      <c r="V67" s="281"/>
      <c r="W67" s="608"/>
    </row>
    <row r="68" spans="1:23" s="357" customFormat="1" x14ac:dyDescent="0.2">
      <c r="A68" s="274"/>
      <c r="B68" s="448" t="s">
        <v>474</v>
      </c>
      <c r="C68" s="448" t="s">
        <v>158</v>
      </c>
      <c r="D68" s="448">
        <v>240</v>
      </c>
      <c r="E68" s="448"/>
      <c r="F68" s="282"/>
      <c r="G68" s="282"/>
      <c r="H68" s="282"/>
      <c r="I68" s="282"/>
      <c r="J68" s="282"/>
      <c r="K68" s="282"/>
      <c r="L68" s="282"/>
      <c r="M68" s="282">
        <v>21</v>
      </c>
      <c r="N68" s="282"/>
      <c r="O68" s="282"/>
      <c r="P68" s="282"/>
      <c r="Q68" s="282"/>
      <c r="R68" s="282"/>
      <c r="S68" s="282"/>
      <c r="T68" s="282"/>
      <c r="U68" s="282"/>
      <c r="V68" s="281"/>
      <c r="W68" s="608"/>
    </row>
    <row r="69" spans="1:23" s="357" customFormat="1" x14ac:dyDescent="0.2">
      <c r="A69" s="274"/>
      <c r="B69" s="448" t="s">
        <v>203</v>
      </c>
      <c r="C69" s="448" t="s">
        <v>158</v>
      </c>
      <c r="D69" s="448">
        <v>240</v>
      </c>
      <c r="E69" s="448">
        <v>1</v>
      </c>
      <c r="F69" s="282">
        <v>7</v>
      </c>
      <c r="G69" s="282">
        <v>4</v>
      </c>
      <c r="H69" s="282"/>
      <c r="I69" s="282"/>
      <c r="J69" s="282"/>
      <c r="K69" s="282"/>
      <c r="L69" s="282"/>
      <c r="M69" s="282"/>
      <c r="N69" s="282"/>
      <c r="O69" s="282"/>
      <c r="P69" s="282"/>
      <c r="Q69" s="282"/>
      <c r="R69" s="282"/>
      <c r="S69" s="282"/>
      <c r="T69" s="282"/>
      <c r="U69" s="282"/>
      <c r="V69" s="281"/>
      <c r="W69" s="608"/>
    </row>
    <row r="70" spans="1:23" s="357" customFormat="1" x14ac:dyDescent="0.2">
      <c r="A70" s="274"/>
      <c r="B70" s="448" t="s">
        <v>327</v>
      </c>
      <c r="C70" s="448" t="s">
        <v>158</v>
      </c>
      <c r="D70" s="448">
        <v>240</v>
      </c>
      <c r="E70" s="448">
        <v>2</v>
      </c>
      <c r="F70" s="282">
        <v>6</v>
      </c>
      <c r="G70" s="282">
        <v>11</v>
      </c>
      <c r="H70" s="282">
        <v>9</v>
      </c>
      <c r="I70" s="282">
        <v>4</v>
      </c>
      <c r="J70" s="282">
        <v>5</v>
      </c>
      <c r="K70" s="282">
        <v>7</v>
      </c>
      <c r="L70" s="282">
        <v>4</v>
      </c>
      <c r="M70" s="282"/>
      <c r="N70" s="282"/>
      <c r="O70" s="282"/>
      <c r="P70" s="282"/>
      <c r="Q70" s="282"/>
      <c r="R70" s="282"/>
      <c r="S70" s="282"/>
      <c r="T70" s="282"/>
      <c r="U70" s="282"/>
      <c r="V70" s="281"/>
      <c r="W70" s="608"/>
    </row>
    <row r="71" spans="1:23" s="357" customFormat="1" x14ac:dyDescent="0.2">
      <c r="A71" s="274"/>
      <c r="B71" s="448" t="s">
        <v>328</v>
      </c>
      <c r="C71" s="448" t="s">
        <v>158</v>
      </c>
      <c r="D71" s="450">
        <v>0</v>
      </c>
      <c r="E71" s="448">
        <v>3</v>
      </c>
      <c r="F71" s="282"/>
      <c r="G71" s="282"/>
      <c r="H71" s="282"/>
      <c r="I71" s="282"/>
      <c r="J71" s="282"/>
      <c r="K71" s="282">
        <v>4</v>
      </c>
      <c r="L71" s="282">
        <v>4</v>
      </c>
      <c r="M71" s="282"/>
      <c r="N71" s="282"/>
      <c r="O71" s="282"/>
      <c r="P71" s="282"/>
      <c r="Q71" s="282"/>
      <c r="R71" s="282"/>
      <c r="S71" s="282"/>
      <c r="T71" s="282"/>
      <c r="U71" s="282"/>
      <c r="V71" s="281"/>
      <c r="W71" s="608"/>
    </row>
    <row r="72" spans="1:23" s="357" customFormat="1" x14ac:dyDescent="0.2">
      <c r="A72" s="274"/>
      <c r="B72" s="448" t="s">
        <v>203</v>
      </c>
      <c r="C72" s="448" t="s">
        <v>158</v>
      </c>
      <c r="D72" s="448">
        <v>240</v>
      </c>
      <c r="E72" s="448">
        <v>3</v>
      </c>
      <c r="F72" s="282"/>
      <c r="G72" s="282"/>
      <c r="H72" s="282"/>
      <c r="I72" s="282">
        <v>5</v>
      </c>
      <c r="J72" s="282">
        <v>5</v>
      </c>
      <c r="K72" s="282"/>
      <c r="L72" s="282"/>
      <c r="M72" s="282"/>
      <c r="N72" s="282"/>
      <c r="O72" s="282"/>
      <c r="P72" s="282"/>
      <c r="Q72" s="282"/>
      <c r="R72" s="282"/>
      <c r="S72" s="282"/>
      <c r="T72" s="282"/>
      <c r="U72" s="282"/>
      <c r="V72" s="281"/>
      <c r="W72" s="608"/>
    </row>
    <row r="73" spans="1:23" s="357" customFormat="1" x14ac:dyDescent="0.2">
      <c r="A73" s="274"/>
      <c r="B73" s="448" t="s">
        <v>593</v>
      </c>
      <c r="C73" s="448" t="s">
        <v>158</v>
      </c>
      <c r="D73" s="448">
        <v>240</v>
      </c>
      <c r="E73" s="448">
        <v>4</v>
      </c>
      <c r="F73" s="282"/>
      <c r="G73" s="282"/>
      <c r="H73" s="282"/>
      <c r="I73" s="282"/>
      <c r="J73" s="282"/>
      <c r="K73" s="282"/>
      <c r="L73" s="282"/>
      <c r="M73" s="282"/>
      <c r="N73" s="282"/>
      <c r="O73" s="282"/>
      <c r="P73" s="282"/>
      <c r="Q73" s="282"/>
      <c r="R73" s="282"/>
      <c r="S73" s="282"/>
      <c r="T73" s="282"/>
      <c r="U73" s="282">
        <v>8</v>
      </c>
      <c r="V73" s="281"/>
      <c r="W73" s="608"/>
    </row>
    <row r="74" spans="1:23" s="357" customFormat="1" x14ac:dyDescent="0.2">
      <c r="A74" s="274"/>
      <c r="B74" s="448" t="s">
        <v>724</v>
      </c>
      <c r="C74" s="448" t="s">
        <v>158</v>
      </c>
      <c r="D74" s="448">
        <v>120</v>
      </c>
      <c r="E74" s="448">
        <v>4</v>
      </c>
      <c r="F74" s="282"/>
      <c r="G74" s="282"/>
      <c r="H74" s="282"/>
      <c r="I74" s="282"/>
      <c r="J74" s="282"/>
      <c r="K74" s="282"/>
      <c r="L74" s="282"/>
      <c r="M74" s="282"/>
      <c r="N74" s="282"/>
      <c r="O74" s="282"/>
      <c r="P74" s="282"/>
      <c r="Q74" s="282"/>
      <c r="R74" s="282"/>
      <c r="S74" s="282"/>
      <c r="T74" s="282"/>
      <c r="U74" s="282"/>
      <c r="V74" s="281">
        <v>6</v>
      </c>
      <c r="W74" s="608"/>
    </row>
    <row r="75" spans="1:23" s="357" customFormat="1" x14ac:dyDescent="0.2">
      <c r="A75" s="274"/>
      <c r="B75" s="448" t="s">
        <v>525</v>
      </c>
      <c r="C75" s="448" t="s">
        <v>182</v>
      </c>
      <c r="D75" s="448">
        <v>120</v>
      </c>
      <c r="E75" s="448">
        <v>1</v>
      </c>
      <c r="F75" s="282"/>
      <c r="G75" s="282"/>
      <c r="H75" s="282"/>
      <c r="I75" s="282"/>
      <c r="J75" s="282"/>
      <c r="K75" s="282"/>
      <c r="L75" s="282"/>
      <c r="M75" s="282"/>
      <c r="N75" s="282"/>
      <c r="O75" s="282"/>
      <c r="P75" s="282"/>
      <c r="Q75" s="282">
        <v>17</v>
      </c>
      <c r="R75" s="282">
        <v>12</v>
      </c>
      <c r="S75" s="282">
        <v>13</v>
      </c>
      <c r="T75" s="282">
        <v>13</v>
      </c>
      <c r="U75" s="282">
        <v>20</v>
      </c>
      <c r="V75" s="281">
        <v>7</v>
      </c>
      <c r="W75" s="608">
        <v>13</v>
      </c>
    </row>
    <row r="76" spans="1:23" s="357" customFormat="1" x14ac:dyDescent="0.2">
      <c r="A76" s="274"/>
      <c r="B76" s="448" t="s">
        <v>205</v>
      </c>
      <c r="C76" s="448" t="s">
        <v>182</v>
      </c>
      <c r="D76" s="448">
        <v>240</v>
      </c>
      <c r="E76" s="448">
        <v>1</v>
      </c>
      <c r="F76" s="282">
        <v>19</v>
      </c>
      <c r="G76" s="282">
        <v>18</v>
      </c>
      <c r="H76" s="282">
        <v>15</v>
      </c>
      <c r="I76" s="282">
        <v>13</v>
      </c>
      <c r="J76" s="282">
        <v>22</v>
      </c>
      <c r="K76" s="282"/>
      <c r="L76" s="282">
        <v>22</v>
      </c>
      <c r="M76" s="282">
        <v>26</v>
      </c>
      <c r="N76" s="282">
        <v>13</v>
      </c>
      <c r="O76" s="282">
        <v>12</v>
      </c>
      <c r="P76" s="282">
        <v>9</v>
      </c>
      <c r="Q76" s="282"/>
      <c r="R76" s="282"/>
      <c r="S76" s="282"/>
      <c r="T76" s="282"/>
      <c r="U76" s="282"/>
      <c r="V76" s="281"/>
      <c r="W76" s="608"/>
    </row>
    <row r="77" spans="1:23" s="357" customFormat="1" x14ac:dyDescent="0.2">
      <c r="A77" s="274"/>
      <c r="B77" s="448" t="s">
        <v>205</v>
      </c>
      <c r="C77" s="448" t="s">
        <v>158</v>
      </c>
      <c r="D77" s="448">
        <v>240</v>
      </c>
      <c r="E77" s="448">
        <v>2</v>
      </c>
      <c r="F77" s="282"/>
      <c r="G77" s="282"/>
      <c r="H77" s="282"/>
      <c r="I77" s="282"/>
      <c r="J77" s="282"/>
      <c r="K77" s="282"/>
      <c r="L77" s="282"/>
      <c r="M77" s="282"/>
      <c r="N77" s="282"/>
      <c r="O77" s="282"/>
      <c r="P77" s="282"/>
      <c r="Q77" s="282">
        <v>4</v>
      </c>
      <c r="R77" s="282">
        <v>6</v>
      </c>
      <c r="S77" s="282"/>
      <c r="T77" s="282"/>
      <c r="U77" s="282"/>
      <c r="V77" s="281"/>
      <c r="W77" s="608"/>
    </row>
    <row r="78" spans="1:23" s="357" customFormat="1" ht="12" thickBot="1" x14ac:dyDescent="0.25">
      <c r="A78" s="274"/>
      <c r="B78" s="451" t="s">
        <v>205</v>
      </c>
      <c r="C78" s="451" t="s">
        <v>182</v>
      </c>
      <c r="D78" s="451">
        <v>480</v>
      </c>
      <c r="E78" s="451">
        <v>1</v>
      </c>
      <c r="F78" s="293"/>
      <c r="G78" s="293"/>
      <c r="H78" s="293"/>
      <c r="I78" s="293"/>
      <c r="J78" s="293"/>
      <c r="K78" s="293">
        <v>27</v>
      </c>
      <c r="L78" s="293"/>
      <c r="M78" s="293"/>
      <c r="N78" s="293"/>
      <c r="O78" s="293"/>
      <c r="P78" s="293"/>
      <c r="Q78" s="293"/>
      <c r="R78" s="293"/>
      <c r="S78" s="293"/>
      <c r="T78" s="293"/>
      <c r="U78" s="293"/>
      <c r="V78" s="294"/>
      <c r="W78" s="612"/>
    </row>
    <row r="79" spans="1:23" s="357" customFormat="1" x14ac:dyDescent="0.2">
      <c r="A79" s="274"/>
      <c r="B79" s="452" t="s">
        <v>526</v>
      </c>
      <c r="C79" s="453" t="s">
        <v>158</v>
      </c>
      <c r="D79" s="453">
        <v>120</v>
      </c>
      <c r="E79" s="453">
        <v>2</v>
      </c>
      <c r="F79" s="303"/>
      <c r="G79" s="303"/>
      <c r="H79" s="303"/>
      <c r="I79" s="303"/>
      <c r="J79" s="303"/>
      <c r="K79" s="303"/>
      <c r="L79" s="303"/>
      <c r="M79" s="303"/>
      <c r="N79" s="303"/>
      <c r="O79" s="303"/>
      <c r="P79" s="303"/>
      <c r="Q79" s="303"/>
      <c r="R79" s="303"/>
      <c r="S79" s="303"/>
      <c r="T79" s="303"/>
      <c r="U79" s="731"/>
      <c r="V79" s="1157">
        <v>12</v>
      </c>
      <c r="W79" s="1146">
        <v>13</v>
      </c>
    </row>
    <row r="80" spans="1:23" s="357" customFormat="1" ht="12" thickBot="1" x14ac:dyDescent="0.25">
      <c r="A80" s="274"/>
      <c r="B80" s="454" t="s">
        <v>527</v>
      </c>
      <c r="C80" s="455" t="s">
        <v>158</v>
      </c>
      <c r="D80" s="729">
        <v>0</v>
      </c>
      <c r="E80" s="455">
        <v>3</v>
      </c>
      <c r="F80" s="305"/>
      <c r="G80" s="305"/>
      <c r="H80" s="305"/>
      <c r="I80" s="305"/>
      <c r="J80" s="305"/>
      <c r="K80" s="305"/>
      <c r="L80" s="305"/>
      <c r="M80" s="305"/>
      <c r="N80" s="305"/>
      <c r="O80" s="305"/>
      <c r="P80" s="305"/>
      <c r="Q80" s="305"/>
      <c r="R80" s="305"/>
      <c r="S80" s="305"/>
      <c r="T80" s="305"/>
      <c r="U80" s="732"/>
      <c r="V80" s="1159"/>
      <c r="W80" s="1148"/>
    </row>
    <row r="81" spans="1:23" s="357" customFormat="1" x14ac:dyDescent="0.2">
      <c r="A81" s="274"/>
      <c r="B81" s="449" t="s">
        <v>526</v>
      </c>
      <c r="C81" s="449" t="s">
        <v>158</v>
      </c>
      <c r="D81" s="449">
        <v>120</v>
      </c>
      <c r="E81" s="449">
        <v>2</v>
      </c>
      <c r="F81" s="310"/>
      <c r="G81" s="310"/>
      <c r="H81" s="310"/>
      <c r="I81" s="310"/>
      <c r="J81" s="310"/>
      <c r="K81" s="310"/>
      <c r="L81" s="310"/>
      <c r="M81" s="310"/>
      <c r="N81" s="310"/>
      <c r="O81" s="310"/>
      <c r="P81" s="310"/>
      <c r="Q81" s="310"/>
      <c r="R81" s="310"/>
      <c r="S81" s="310">
        <v>8</v>
      </c>
      <c r="T81" s="310">
        <v>4</v>
      </c>
      <c r="U81" s="730">
        <v>12</v>
      </c>
      <c r="V81" s="805"/>
      <c r="W81" s="668"/>
    </row>
    <row r="82" spans="1:23" s="357" customFormat="1" x14ac:dyDescent="0.2">
      <c r="A82" s="274"/>
      <c r="B82" s="448" t="s">
        <v>527</v>
      </c>
      <c r="C82" s="448" t="s">
        <v>158</v>
      </c>
      <c r="D82" s="448">
        <v>120</v>
      </c>
      <c r="E82" s="448">
        <v>3</v>
      </c>
      <c r="F82" s="282"/>
      <c r="G82" s="282"/>
      <c r="H82" s="282"/>
      <c r="I82" s="282"/>
      <c r="J82" s="282"/>
      <c r="K82" s="282"/>
      <c r="L82" s="282"/>
      <c r="M82" s="282"/>
      <c r="N82" s="282"/>
      <c r="O82" s="282"/>
      <c r="P82" s="282"/>
      <c r="Q82" s="282"/>
      <c r="R82" s="282"/>
      <c r="S82" s="282">
        <v>8</v>
      </c>
      <c r="T82" s="282">
        <v>9</v>
      </c>
      <c r="U82" s="728">
        <v>4</v>
      </c>
      <c r="V82" s="805"/>
      <c r="W82" s="668"/>
    </row>
    <row r="83" spans="1:23" s="357" customFormat="1" x14ac:dyDescent="0.2">
      <c r="A83" s="274"/>
      <c r="B83" s="448" t="s">
        <v>206</v>
      </c>
      <c r="C83" s="448" t="s">
        <v>158</v>
      </c>
      <c r="D83" s="448">
        <v>240</v>
      </c>
      <c r="E83" s="448">
        <v>1</v>
      </c>
      <c r="F83" s="282">
        <v>10</v>
      </c>
      <c r="G83" s="282">
        <v>7</v>
      </c>
      <c r="H83" s="282"/>
      <c r="I83" s="282"/>
      <c r="J83" s="282"/>
      <c r="K83" s="282"/>
      <c r="L83" s="282"/>
      <c r="M83" s="282"/>
      <c r="N83" s="282"/>
      <c r="O83" s="282"/>
      <c r="P83" s="282"/>
      <c r="Q83" s="282"/>
      <c r="R83" s="282"/>
      <c r="S83" s="282"/>
      <c r="T83" s="282"/>
      <c r="U83" s="728"/>
      <c r="V83" s="281"/>
      <c r="W83" s="608"/>
    </row>
    <row r="84" spans="1:23" s="357" customFormat="1" x14ac:dyDescent="0.2">
      <c r="A84" s="274"/>
      <c r="B84" s="448" t="s">
        <v>329</v>
      </c>
      <c r="C84" s="448" t="s">
        <v>158</v>
      </c>
      <c r="D84" s="448">
        <v>240</v>
      </c>
      <c r="E84" s="448">
        <v>2</v>
      </c>
      <c r="F84" s="282">
        <v>5</v>
      </c>
      <c r="G84" s="282">
        <v>5</v>
      </c>
      <c r="H84" s="282">
        <v>11</v>
      </c>
      <c r="I84" s="282">
        <v>9</v>
      </c>
      <c r="J84" s="282">
        <v>10</v>
      </c>
      <c r="K84" s="282">
        <v>9</v>
      </c>
      <c r="L84" s="282">
        <v>12</v>
      </c>
      <c r="M84" s="282">
        <v>9</v>
      </c>
      <c r="N84" s="282">
        <v>8</v>
      </c>
      <c r="O84" s="282">
        <v>6</v>
      </c>
      <c r="P84" s="282">
        <v>5</v>
      </c>
      <c r="Q84" s="282"/>
      <c r="R84" s="282"/>
      <c r="S84" s="282"/>
      <c r="T84" s="282"/>
      <c r="U84" s="282"/>
      <c r="V84" s="281"/>
      <c r="W84" s="608"/>
    </row>
    <row r="85" spans="1:23" s="357" customFormat="1" x14ac:dyDescent="0.2">
      <c r="A85" s="274"/>
      <c r="B85" s="448" t="s">
        <v>330</v>
      </c>
      <c r="C85" s="448" t="s">
        <v>158</v>
      </c>
      <c r="D85" s="450">
        <v>0</v>
      </c>
      <c r="E85" s="448">
        <v>3</v>
      </c>
      <c r="F85" s="282"/>
      <c r="G85" s="282"/>
      <c r="H85" s="282"/>
      <c r="I85" s="282"/>
      <c r="J85" s="282"/>
      <c r="K85" s="282">
        <v>4</v>
      </c>
      <c r="L85" s="282">
        <v>5</v>
      </c>
      <c r="M85" s="282">
        <v>9</v>
      </c>
      <c r="N85" s="282">
        <v>8</v>
      </c>
      <c r="O85" s="282">
        <v>6</v>
      </c>
      <c r="P85" s="282">
        <v>4</v>
      </c>
      <c r="Q85" s="282">
        <v>4</v>
      </c>
      <c r="R85" s="282">
        <v>6</v>
      </c>
      <c r="S85" s="282"/>
      <c r="T85" s="282"/>
      <c r="U85" s="282"/>
      <c r="V85" s="281"/>
      <c r="W85" s="608"/>
    </row>
    <row r="86" spans="1:23" s="357" customFormat="1" x14ac:dyDescent="0.2">
      <c r="A86" s="274"/>
      <c r="B86" s="448" t="s">
        <v>206</v>
      </c>
      <c r="C86" s="448" t="s">
        <v>158</v>
      </c>
      <c r="D86" s="448">
        <v>240</v>
      </c>
      <c r="E86" s="448">
        <v>3</v>
      </c>
      <c r="F86" s="282"/>
      <c r="G86" s="282"/>
      <c r="H86" s="282">
        <v>2</v>
      </c>
      <c r="I86" s="282">
        <v>5</v>
      </c>
      <c r="J86" s="282">
        <v>2</v>
      </c>
      <c r="K86" s="282"/>
      <c r="L86" s="282"/>
      <c r="M86" s="282"/>
      <c r="N86" s="282"/>
      <c r="O86" s="282"/>
      <c r="P86" s="282"/>
      <c r="Q86" s="282"/>
      <c r="R86" s="282"/>
      <c r="S86" s="282"/>
      <c r="T86" s="282"/>
      <c r="U86" s="282"/>
      <c r="V86" s="281"/>
      <c r="W86" s="608"/>
    </row>
    <row r="87" spans="1:23" s="357" customFormat="1" x14ac:dyDescent="0.2">
      <c r="A87" s="274"/>
      <c r="B87" s="448" t="s">
        <v>277</v>
      </c>
      <c r="C87" s="448" t="s">
        <v>158</v>
      </c>
      <c r="D87" s="448">
        <v>120</v>
      </c>
      <c r="E87" s="448"/>
      <c r="F87" s="282"/>
      <c r="G87" s="282"/>
      <c r="H87" s="282">
        <v>10</v>
      </c>
      <c r="I87" s="282">
        <v>9</v>
      </c>
      <c r="J87" s="282">
        <v>12</v>
      </c>
      <c r="K87" s="282">
        <v>9</v>
      </c>
      <c r="L87" s="282">
        <v>0</v>
      </c>
      <c r="M87" s="282"/>
      <c r="N87" s="282">
        <v>0</v>
      </c>
      <c r="O87" s="282">
        <v>10</v>
      </c>
      <c r="P87" s="282">
        <v>9</v>
      </c>
      <c r="Q87" s="282"/>
      <c r="R87" s="282"/>
      <c r="S87" s="282"/>
      <c r="T87" s="282"/>
      <c r="U87" s="282"/>
      <c r="V87" s="281"/>
      <c r="W87" s="608"/>
    </row>
    <row r="88" spans="1:23" s="357" customFormat="1" x14ac:dyDescent="0.2">
      <c r="A88" s="274"/>
      <c r="B88" s="448" t="s">
        <v>207</v>
      </c>
      <c r="C88" s="448" t="s">
        <v>158</v>
      </c>
      <c r="D88" s="448">
        <v>120</v>
      </c>
      <c r="E88" s="448"/>
      <c r="F88" s="282">
        <v>20</v>
      </c>
      <c r="G88" s="282">
        <v>15</v>
      </c>
      <c r="H88" s="282">
        <v>12</v>
      </c>
      <c r="I88" s="282">
        <v>16</v>
      </c>
      <c r="J88" s="282">
        <v>14</v>
      </c>
      <c r="K88" s="282">
        <v>18</v>
      </c>
      <c r="L88" s="282">
        <v>12</v>
      </c>
      <c r="M88" s="282">
        <v>13</v>
      </c>
      <c r="N88" s="282">
        <v>18</v>
      </c>
      <c r="O88" s="282">
        <v>13</v>
      </c>
      <c r="P88" s="282">
        <v>15</v>
      </c>
      <c r="Q88" s="282">
        <v>13</v>
      </c>
      <c r="R88" s="282"/>
      <c r="S88" s="282"/>
      <c r="T88" s="282"/>
      <c r="U88" s="282"/>
      <c r="V88" s="281"/>
      <c r="W88" s="608"/>
    </row>
    <row r="89" spans="1:23" s="357" customFormat="1" x14ac:dyDescent="0.2">
      <c r="A89" s="274"/>
      <c r="B89" s="448" t="s">
        <v>207</v>
      </c>
      <c r="C89" s="448" t="s">
        <v>158</v>
      </c>
      <c r="D89" s="448">
        <v>240</v>
      </c>
      <c r="E89" s="448">
        <v>1</v>
      </c>
      <c r="F89" s="282"/>
      <c r="G89" s="282"/>
      <c r="H89" s="282"/>
      <c r="I89" s="282"/>
      <c r="J89" s="282"/>
      <c r="K89" s="282"/>
      <c r="L89" s="282"/>
      <c r="M89" s="282"/>
      <c r="N89" s="282"/>
      <c r="O89" s="282"/>
      <c r="P89" s="282"/>
      <c r="Q89" s="282"/>
      <c r="R89" s="282">
        <v>25</v>
      </c>
      <c r="S89" s="282"/>
      <c r="T89" s="282"/>
      <c r="U89" s="282"/>
      <c r="V89" s="281"/>
      <c r="W89" s="608"/>
    </row>
    <row r="90" spans="1:23" s="357" customFormat="1" x14ac:dyDescent="0.2">
      <c r="A90" s="274"/>
      <c r="B90" s="448" t="s">
        <v>208</v>
      </c>
      <c r="C90" s="448" t="s">
        <v>182</v>
      </c>
      <c r="D90" s="448">
        <v>240</v>
      </c>
      <c r="E90" s="448">
        <v>1</v>
      </c>
      <c r="F90" s="282">
        <v>27</v>
      </c>
      <c r="G90" s="282">
        <v>15</v>
      </c>
      <c r="H90" s="282">
        <v>17</v>
      </c>
      <c r="I90" s="282">
        <v>19</v>
      </c>
      <c r="J90" s="282">
        <v>31</v>
      </c>
      <c r="K90" s="282">
        <v>20</v>
      </c>
      <c r="L90" s="282">
        <v>11</v>
      </c>
      <c r="M90" s="282">
        <v>12</v>
      </c>
      <c r="N90" s="282">
        <v>9</v>
      </c>
      <c r="O90" s="282">
        <v>21</v>
      </c>
      <c r="P90" s="282">
        <v>13</v>
      </c>
      <c r="Q90" s="282">
        <v>31</v>
      </c>
      <c r="R90" s="282"/>
      <c r="S90" s="282"/>
      <c r="T90" s="282"/>
      <c r="U90" s="282"/>
      <c r="V90" s="281"/>
      <c r="W90" s="608"/>
    </row>
    <row r="91" spans="1:23" s="357" customFormat="1" x14ac:dyDescent="0.2">
      <c r="A91" s="274"/>
      <c r="B91" s="448" t="s">
        <v>528</v>
      </c>
      <c r="C91" s="448" t="s">
        <v>182</v>
      </c>
      <c r="D91" s="448">
        <v>120</v>
      </c>
      <c r="E91" s="448">
        <v>1</v>
      </c>
      <c r="F91" s="282"/>
      <c r="G91" s="282"/>
      <c r="H91" s="282"/>
      <c r="I91" s="282"/>
      <c r="J91" s="282"/>
      <c r="K91" s="282"/>
      <c r="L91" s="282"/>
      <c r="M91" s="282"/>
      <c r="N91" s="282"/>
      <c r="O91" s="282"/>
      <c r="P91" s="282"/>
      <c r="Q91" s="282"/>
      <c r="R91" s="282">
        <v>10</v>
      </c>
      <c r="S91" s="282">
        <v>34</v>
      </c>
      <c r="T91" s="282">
        <v>26</v>
      </c>
      <c r="U91" s="282"/>
      <c r="V91" s="281"/>
      <c r="W91" s="608"/>
    </row>
    <row r="92" spans="1:23" s="357" customFormat="1" x14ac:dyDescent="0.2">
      <c r="A92" s="274"/>
      <c r="B92" s="448" t="s">
        <v>594</v>
      </c>
      <c r="C92" s="448" t="s">
        <v>182</v>
      </c>
      <c r="D92" s="448">
        <v>120</v>
      </c>
      <c r="E92" s="448">
        <v>1</v>
      </c>
      <c r="F92" s="282"/>
      <c r="G92" s="282"/>
      <c r="H92" s="282"/>
      <c r="I92" s="282"/>
      <c r="J92" s="282"/>
      <c r="K92" s="282"/>
      <c r="L92" s="282"/>
      <c r="M92" s="282"/>
      <c r="N92" s="282"/>
      <c r="O92" s="282"/>
      <c r="P92" s="282"/>
      <c r="Q92" s="282"/>
      <c r="R92" s="282"/>
      <c r="S92" s="282"/>
      <c r="T92" s="282"/>
      <c r="U92" s="282">
        <v>26</v>
      </c>
      <c r="V92" s="281">
        <v>23</v>
      </c>
      <c r="W92" s="608"/>
    </row>
    <row r="93" spans="1:23" s="357" customFormat="1" x14ac:dyDescent="0.2">
      <c r="A93" s="274"/>
      <c r="B93" s="448" t="s">
        <v>765</v>
      </c>
      <c r="C93" s="448" t="s">
        <v>182</v>
      </c>
      <c r="D93" s="448">
        <v>120</v>
      </c>
      <c r="E93" s="448">
        <v>1</v>
      </c>
      <c r="F93" s="282"/>
      <c r="G93" s="282"/>
      <c r="H93" s="282"/>
      <c r="I93" s="282"/>
      <c r="J93" s="282"/>
      <c r="K93" s="282"/>
      <c r="L93" s="282"/>
      <c r="M93" s="282"/>
      <c r="N93" s="282"/>
      <c r="O93" s="282"/>
      <c r="P93" s="282"/>
      <c r="Q93" s="282"/>
      <c r="R93" s="282"/>
      <c r="S93" s="282"/>
      <c r="T93" s="282"/>
      <c r="U93" s="282"/>
      <c r="V93" s="281"/>
      <c r="W93" s="608">
        <v>12</v>
      </c>
    </row>
    <row r="94" spans="1:23" s="357" customFormat="1" x14ac:dyDescent="0.2">
      <c r="A94" s="274"/>
      <c r="B94" s="448" t="s">
        <v>766</v>
      </c>
      <c r="C94" s="448" t="s">
        <v>182</v>
      </c>
      <c r="D94" s="448">
        <v>120</v>
      </c>
      <c r="E94" s="448">
        <v>1</v>
      </c>
      <c r="F94" s="282"/>
      <c r="G94" s="282"/>
      <c r="H94" s="282"/>
      <c r="I94" s="282"/>
      <c r="J94" s="282"/>
      <c r="K94" s="282"/>
      <c r="L94" s="282"/>
      <c r="M94" s="282"/>
      <c r="N94" s="282"/>
      <c r="O94" s="282"/>
      <c r="P94" s="282"/>
      <c r="Q94" s="282"/>
      <c r="R94" s="282"/>
      <c r="S94" s="282"/>
      <c r="T94" s="282"/>
      <c r="U94" s="282"/>
      <c r="V94" s="281"/>
      <c r="W94" s="608">
        <v>11</v>
      </c>
    </row>
    <row r="95" spans="1:23" s="357" customFormat="1" x14ac:dyDescent="0.2">
      <c r="A95" s="274"/>
      <c r="B95" s="448" t="s">
        <v>208</v>
      </c>
      <c r="C95" s="448" t="s">
        <v>182</v>
      </c>
      <c r="D95" s="448">
        <v>240</v>
      </c>
      <c r="E95" s="448">
        <v>2</v>
      </c>
      <c r="F95" s="282"/>
      <c r="G95" s="282"/>
      <c r="H95" s="282"/>
      <c r="I95" s="282"/>
      <c r="J95" s="282"/>
      <c r="K95" s="282"/>
      <c r="L95" s="282"/>
      <c r="M95" s="282"/>
      <c r="N95" s="282"/>
      <c r="O95" s="282"/>
      <c r="P95" s="282"/>
      <c r="Q95" s="282">
        <v>13</v>
      </c>
      <c r="R95" s="282"/>
      <c r="S95" s="282"/>
      <c r="T95" s="282"/>
      <c r="U95" s="282"/>
      <c r="V95" s="281"/>
      <c r="W95" s="608"/>
    </row>
    <row r="96" spans="1:23" s="357" customFormat="1" ht="12" thickBot="1" x14ac:dyDescent="0.25">
      <c r="A96" s="274"/>
      <c r="B96" s="448" t="s">
        <v>529</v>
      </c>
      <c r="C96" s="448" t="s">
        <v>158</v>
      </c>
      <c r="D96" s="448">
        <v>120</v>
      </c>
      <c r="E96" s="448">
        <v>2</v>
      </c>
      <c r="F96" s="282"/>
      <c r="G96" s="282"/>
      <c r="H96" s="282"/>
      <c r="I96" s="282"/>
      <c r="J96" s="282"/>
      <c r="K96" s="282"/>
      <c r="L96" s="282"/>
      <c r="M96" s="282"/>
      <c r="N96" s="282"/>
      <c r="O96" s="282"/>
      <c r="P96" s="282"/>
      <c r="Q96" s="282"/>
      <c r="R96" s="282">
        <v>12</v>
      </c>
      <c r="S96" s="282">
        <v>8</v>
      </c>
      <c r="T96" s="282">
        <v>14</v>
      </c>
      <c r="U96" s="282">
        <v>9</v>
      </c>
      <c r="V96" s="281">
        <v>6</v>
      </c>
      <c r="W96" s="608">
        <v>13</v>
      </c>
    </row>
    <row r="97" spans="1:23" s="357" customFormat="1" x14ac:dyDescent="0.2">
      <c r="A97" s="274"/>
      <c r="B97" s="452" t="s">
        <v>518</v>
      </c>
      <c r="C97" s="453" t="s">
        <v>158</v>
      </c>
      <c r="D97" s="453">
        <v>120</v>
      </c>
      <c r="E97" s="453">
        <v>1</v>
      </c>
      <c r="F97" s="303"/>
      <c r="G97" s="303"/>
      <c r="H97" s="303"/>
      <c r="I97" s="303"/>
      <c r="J97" s="303"/>
      <c r="K97" s="303"/>
      <c r="L97" s="303"/>
      <c r="M97" s="303"/>
      <c r="N97" s="303"/>
      <c r="O97" s="303"/>
      <c r="P97" s="303"/>
      <c r="Q97" s="303"/>
      <c r="R97" s="303"/>
      <c r="S97" s="1153">
        <v>25</v>
      </c>
      <c r="T97" s="1153">
        <v>15</v>
      </c>
      <c r="U97" s="1153"/>
      <c r="V97" s="1151"/>
      <c r="W97" s="1149"/>
    </row>
    <row r="98" spans="1:23" s="357" customFormat="1" ht="12" thickBot="1" x14ac:dyDescent="0.25">
      <c r="A98" s="274"/>
      <c r="B98" s="454" t="s">
        <v>519</v>
      </c>
      <c r="C98" s="455" t="s">
        <v>158</v>
      </c>
      <c r="D98" s="455">
        <v>120</v>
      </c>
      <c r="E98" s="455">
        <v>1</v>
      </c>
      <c r="F98" s="305"/>
      <c r="G98" s="305"/>
      <c r="H98" s="305"/>
      <c r="I98" s="305"/>
      <c r="J98" s="305"/>
      <c r="K98" s="305"/>
      <c r="L98" s="305"/>
      <c r="M98" s="305"/>
      <c r="N98" s="305"/>
      <c r="O98" s="305"/>
      <c r="P98" s="305"/>
      <c r="Q98" s="305"/>
      <c r="R98" s="305"/>
      <c r="S98" s="1154"/>
      <c r="T98" s="1154"/>
      <c r="U98" s="1154"/>
      <c r="V98" s="1152"/>
      <c r="W98" s="1150"/>
    </row>
    <row r="99" spans="1:23" s="357" customFormat="1" x14ac:dyDescent="0.2">
      <c r="A99" s="274"/>
      <c r="B99" s="449" t="s">
        <v>209</v>
      </c>
      <c r="C99" s="449" t="s">
        <v>158</v>
      </c>
      <c r="D99" s="449">
        <v>240</v>
      </c>
      <c r="E99" s="449">
        <v>1</v>
      </c>
      <c r="F99" s="310">
        <v>8</v>
      </c>
      <c r="G99" s="310">
        <v>10</v>
      </c>
      <c r="H99" s="310"/>
      <c r="I99" s="310"/>
      <c r="J99" s="310"/>
      <c r="K99" s="310"/>
      <c r="L99" s="310"/>
      <c r="M99" s="310"/>
      <c r="N99" s="310"/>
      <c r="O99" s="310"/>
      <c r="P99" s="310"/>
      <c r="Q99" s="310"/>
      <c r="R99" s="310"/>
      <c r="S99" s="310"/>
      <c r="T99" s="310"/>
      <c r="U99" s="310"/>
      <c r="V99" s="803"/>
      <c r="W99" s="616"/>
    </row>
    <row r="100" spans="1:23" s="357" customFormat="1" x14ac:dyDescent="0.2">
      <c r="A100" s="274"/>
      <c r="B100" s="448" t="s">
        <v>331</v>
      </c>
      <c r="C100" s="448" t="s">
        <v>158</v>
      </c>
      <c r="D100" s="448">
        <v>240</v>
      </c>
      <c r="E100" s="448">
        <v>2</v>
      </c>
      <c r="F100" s="282">
        <v>5</v>
      </c>
      <c r="G100" s="282">
        <v>4</v>
      </c>
      <c r="H100" s="282">
        <v>7</v>
      </c>
      <c r="I100" s="282">
        <v>11</v>
      </c>
      <c r="J100" s="282">
        <v>10</v>
      </c>
      <c r="K100" s="282">
        <v>7</v>
      </c>
      <c r="L100" s="282">
        <v>8</v>
      </c>
      <c r="M100" s="282">
        <v>7</v>
      </c>
      <c r="N100" s="282">
        <v>8</v>
      </c>
      <c r="O100" s="282">
        <v>7</v>
      </c>
      <c r="P100" s="282">
        <v>0</v>
      </c>
      <c r="Q100" s="282"/>
      <c r="R100" s="282"/>
      <c r="S100" s="282"/>
      <c r="T100" s="282"/>
      <c r="U100" s="282"/>
      <c r="V100" s="281"/>
      <c r="W100" s="608"/>
    </row>
    <row r="101" spans="1:23" s="357" customFormat="1" x14ac:dyDescent="0.2">
      <c r="A101" s="274"/>
      <c r="B101" s="448" t="s">
        <v>332</v>
      </c>
      <c r="C101" s="448" t="s">
        <v>158</v>
      </c>
      <c r="D101" s="450">
        <v>0</v>
      </c>
      <c r="E101" s="448">
        <v>3</v>
      </c>
      <c r="F101" s="282"/>
      <c r="G101" s="282"/>
      <c r="H101" s="282"/>
      <c r="I101" s="282"/>
      <c r="J101" s="282"/>
      <c r="K101" s="282">
        <v>4</v>
      </c>
      <c r="L101" s="282">
        <v>6</v>
      </c>
      <c r="M101" s="282">
        <v>6</v>
      </c>
      <c r="N101" s="282">
        <v>3</v>
      </c>
      <c r="O101" s="282">
        <v>2</v>
      </c>
      <c r="P101" s="282">
        <v>0</v>
      </c>
      <c r="Q101" s="282"/>
      <c r="R101" s="282"/>
      <c r="S101" s="282"/>
      <c r="T101" s="282"/>
      <c r="U101" s="282"/>
      <c r="V101" s="281"/>
      <c r="W101" s="608"/>
    </row>
    <row r="102" spans="1:23" s="357" customFormat="1" x14ac:dyDescent="0.2">
      <c r="A102" s="274"/>
      <c r="B102" s="448" t="s">
        <v>530</v>
      </c>
      <c r="C102" s="448" t="s">
        <v>158</v>
      </c>
      <c r="D102" s="448">
        <v>120</v>
      </c>
      <c r="E102" s="448">
        <v>3</v>
      </c>
      <c r="F102" s="282"/>
      <c r="G102" s="282"/>
      <c r="H102" s="282"/>
      <c r="I102" s="282"/>
      <c r="J102" s="282"/>
      <c r="K102" s="282"/>
      <c r="L102" s="282"/>
      <c r="M102" s="282"/>
      <c r="N102" s="282"/>
      <c r="O102" s="282"/>
      <c r="P102" s="282"/>
      <c r="Q102" s="282"/>
      <c r="R102" s="282">
        <v>13</v>
      </c>
      <c r="S102" s="282">
        <v>16</v>
      </c>
      <c r="T102" s="282">
        <v>12</v>
      </c>
      <c r="U102" s="282">
        <v>15</v>
      </c>
      <c r="V102" s="281">
        <v>11</v>
      </c>
      <c r="W102" s="608">
        <v>10</v>
      </c>
    </row>
    <row r="103" spans="1:23" s="357" customFormat="1" x14ac:dyDescent="0.2">
      <c r="A103" s="274"/>
      <c r="B103" s="448" t="s">
        <v>209</v>
      </c>
      <c r="C103" s="448" t="s">
        <v>158</v>
      </c>
      <c r="D103" s="448">
        <v>240</v>
      </c>
      <c r="E103" s="448">
        <v>3</v>
      </c>
      <c r="F103" s="282"/>
      <c r="G103" s="282"/>
      <c r="H103" s="282"/>
      <c r="I103" s="282"/>
      <c r="J103" s="282"/>
      <c r="K103" s="282"/>
      <c r="L103" s="282"/>
      <c r="M103" s="282"/>
      <c r="N103" s="282"/>
      <c r="O103" s="282"/>
      <c r="P103" s="282"/>
      <c r="Q103" s="282"/>
      <c r="R103" s="282"/>
      <c r="S103" s="282"/>
      <c r="T103" s="282"/>
      <c r="U103" s="282"/>
      <c r="V103" s="281"/>
      <c r="W103" s="608"/>
    </row>
    <row r="104" spans="1:23" s="357" customFormat="1" x14ac:dyDescent="0.2">
      <c r="A104" s="274"/>
      <c r="B104" s="448" t="s">
        <v>209</v>
      </c>
      <c r="C104" s="448" t="s">
        <v>158</v>
      </c>
      <c r="D104" s="448">
        <v>240</v>
      </c>
      <c r="E104" s="448">
        <v>3</v>
      </c>
      <c r="F104" s="282"/>
      <c r="G104" s="282"/>
      <c r="H104" s="282">
        <v>5</v>
      </c>
      <c r="I104" s="282">
        <v>9</v>
      </c>
      <c r="J104" s="282">
        <v>7</v>
      </c>
      <c r="K104" s="282"/>
      <c r="L104" s="282"/>
      <c r="M104" s="282"/>
      <c r="N104" s="282"/>
      <c r="O104" s="282"/>
      <c r="P104" s="282"/>
      <c r="Q104" s="282"/>
      <c r="R104" s="282"/>
      <c r="S104" s="282"/>
      <c r="T104" s="282"/>
      <c r="U104" s="282"/>
      <c r="V104" s="281"/>
      <c r="W104" s="608"/>
    </row>
    <row r="105" spans="1:23" s="357" customFormat="1" x14ac:dyDescent="0.2">
      <c r="A105" s="274"/>
      <c r="B105" s="448" t="s">
        <v>595</v>
      </c>
      <c r="C105" s="448" t="s">
        <v>158</v>
      </c>
      <c r="D105" s="448">
        <v>240</v>
      </c>
      <c r="E105" s="448">
        <v>4</v>
      </c>
      <c r="F105" s="282"/>
      <c r="G105" s="282"/>
      <c r="H105" s="282"/>
      <c r="I105" s="282"/>
      <c r="J105" s="282"/>
      <c r="K105" s="282"/>
      <c r="L105" s="282"/>
      <c r="M105" s="282"/>
      <c r="N105" s="282"/>
      <c r="O105" s="282"/>
      <c r="P105" s="282"/>
      <c r="Q105" s="282"/>
      <c r="R105" s="282"/>
      <c r="S105" s="282"/>
      <c r="T105" s="282"/>
      <c r="U105" s="282">
        <v>14</v>
      </c>
      <c r="V105" s="281"/>
      <c r="W105" s="608"/>
    </row>
    <row r="106" spans="1:23" s="357" customFormat="1" x14ac:dyDescent="0.2">
      <c r="A106" s="274"/>
      <c r="B106" s="448" t="s">
        <v>725</v>
      </c>
      <c r="C106" s="448" t="s">
        <v>158</v>
      </c>
      <c r="D106" s="448">
        <v>120</v>
      </c>
      <c r="E106" s="448">
        <v>4</v>
      </c>
      <c r="F106" s="282"/>
      <c r="G106" s="282"/>
      <c r="H106" s="282"/>
      <c r="I106" s="282"/>
      <c r="J106" s="282"/>
      <c r="K106" s="282"/>
      <c r="L106" s="282"/>
      <c r="M106" s="282"/>
      <c r="N106" s="282"/>
      <c r="O106" s="282"/>
      <c r="P106" s="282"/>
      <c r="Q106" s="282"/>
      <c r="R106" s="282"/>
      <c r="S106" s="282"/>
      <c r="T106" s="282"/>
      <c r="U106" s="282"/>
      <c r="V106" s="281">
        <v>7</v>
      </c>
      <c r="W106" s="608">
        <v>8</v>
      </c>
    </row>
    <row r="107" spans="1:23" s="357" customFormat="1" x14ac:dyDescent="0.2">
      <c r="A107" s="274"/>
      <c r="B107" s="448" t="s">
        <v>210</v>
      </c>
      <c r="C107" s="448" t="s">
        <v>177</v>
      </c>
      <c r="D107" s="448">
        <v>480</v>
      </c>
      <c r="E107" s="448">
        <v>1</v>
      </c>
      <c r="F107" s="282"/>
      <c r="G107" s="282"/>
      <c r="H107" s="282"/>
      <c r="I107" s="282"/>
      <c r="J107" s="282"/>
      <c r="K107" s="282"/>
      <c r="L107" s="282"/>
      <c r="M107" s="282"/>
      <c r="N107" s="282"/>
      <c r="O107" s="282"/>
      <c r="P107" s="282"/>
      <c r="Q107" s="282"/>
      <c r="R107" s="282"/>
      <c r="S107" s="282"/>
      <c r="T107" s="282"/>
      <c r="U107" s="282"/>
      <c r="V107" s="281"/>
      <c r="W107" s="608"/>
    </row>
    <row r="108" spans="1:23" s="357" customFormat="1" x14ac:dyDescent="0.2">
      <c r="A108" s="274"/>
      <c r="B108" s="448" t="s">
        <v>280</v>
      </c>
      <c r="C108" s="448"/>
      <c r="D108" s="448"/>
      <c r="E108" s="448"/>
      <c r="F108" s="282"/>
      <c r="G108" s="282"/>
      <c r="H108" s="282"/>
      <c r="I108" s="282">
        <v>13</v>
      </c>
      <c r="J108" s="282"/>
      <c r="K108" s="282"/>
      <c r="L108" s="282"/>
      <c r="M108" s="282"/>
      <c r="N108" s="282"/>
      <c r="O108" s="282"/>
      <c r="P108" s="282"/>
      <c r="Q108" s="282"/>
      <c r="R108" s="282"/>
      <c r="S108" s="282"/>
      <c r="T108" s="281"/>
      <c r="U108" s="282"/>
      <c r="V108" s="281"/>
      <c r="W108" s="608"/>
    </row>
    <row r="109" spans="1:23" s="357" customFormat="1" x14ac:dyDescent="0.2">
      <c r="A109" s="274"/>
      <c r="B109" s="619" t="s">
        <v>5</v>
      </c>
      <c r="C109" s="619"/>
      <c r="D109" s="619"/>
      <c r="E109" s="619"/>
      <c r="F109" s="620">
        <f t="shared" ref="F109:W109" si="0">SUM(F11:F108)</f>
        <v>424</v>
      </c>
      <c r="G109" s="620">
        <f t="shared" si="0"/>
        <v>431</v>
      </c>
      <c r="H109" s="620">
        <f t="shared" si="0"/>
        <v>323</v>
      </c>
      <c r="I109" s="620">
        <f t="shared" si="0"/>
        <v>371</v>
      </c>
      <c r="J109" s="620">
        <f t="shared" si="0"/>
        <v>481</v>
      </c>
      <c r="K109" s="620">
        <f t="shared" si="0"/>
        <v>446</v>
      </c>
      <c r="L109" s="620">
        <f t="shared" si="0"/>
        <v>347</v>
      </c>
      <c r="M109" s="620">
        <f t="shared" si="0"/>
        <v>323</v>
      </c>
      <c r="N109" s="620">
        <f t="shared" si="0"/>
        <v>348</v>
      </c>
      <c r="O109" s="620">
        <f t="shared" si="0"/>
        <v>348</v>
      </c>
      <c r="P109" s="620">
        <f t="shared" si="0"/>
        <v>318</v>
      </c>
      <c r="Q109" s="620">
        <f t="shared" si="0"/>
        <v>407</v>
      </c>
      <c r="R109" s="620">
        <f t="shared" si="0"/>
        <v>428</v>
      </c>
      <c r="S109" s="620">
        <f t="shared" si="0"/>
        <v>449</v>
      </c>
      <c r="T109" s="620">
        <f t="shared" si="0"/>
        <v>395</v>
      </c>
      <c r="U109" s="620">
        <f t="shared" si="0"/>
        <v>372</v>
      </c>
      <c r="V109" s="620">
        <f t="shared" si="0"/>
        <v>323</v>
      </c>
      <c r="W109" s="620">
        <f t="shared" si="0"/>
        <v>410</v>
      </c>
    </row>
    <row r="110" spans="1:23" s="357" customFormat="1" x14ac:dyDescent="0.2">
      <c r="A110" s="274"/>
      <c r="B110" s="448" t="s">
        <v>421</v>
      </c>
      <c r="C110" s="448" t="s">
        <v>182</v>
      </c>
      <c r="D110" s="448">
        <v>240</v>
      </c>
      <c r="E110" s="448">
        <v>1</v>
      </c>
      <c r="F110" s="282"/>
      <c r="G110" s="282"/>
      <c r="H110" s="282"/>
      <c r="I110" s="282"/>
      <c r="J110" s="282"/>
      <c r="K110" s="282"/>
      <c r="L110" s="282"/>
      <c r="M110" s="282"/>
      <c r="N110" s="282"/>
      <c r="O110" s="282">
        <v>10</v>
      </c>
      <c r="P110" s="282">
        <v>13</v>
      </c>
      <c r="Q110" s="282">
        <v>11</v>
      </c>
      <c r="R110" s="282"/>
      <c r="S110" s="282"/>
      <c r="T110" s="282"/>
      <c r="U110" s="281"/>
      <c r="V110" s="281"/>
      <c r="W110" s="608"/>
    </row>
    <row r="111" spans="1:23" s="357" customFormat="1" x14ac:dyDescent="0.2">
      <c r="A111" s="274"/>
      <c r="B111" s="448" t="s">
        <v>422</v>
      </c>
      <c r="C111" s="448"/>
      <c r="D111" s="448">
        <v>200</v>
      </c>
      <c r="E111" s="448"/>
      <c r="F111" s="282"/>
      <c r="G111" s="282"/>
      <c r="H111" s="282"/>
      <c r="I111" s="282"/>
      <c r="J111" s="282"/>
      <c r="K111" s="282"/>
      <c r="L111" s="282"/>
      <c r="M111" s="282"/>
      <c r="N111" s="282"/>
      <c r="O111" s="282">
        <v>20</v>
      </c>
      <c r="P111" s="282">
        <v>20</v>
      </c>
      <c r="Q111" s="282"/>
      <c r="R111" s="282"/>
      <c r="S111" s="282"/>
      <c r="T111" s="282"/>
      <c r="U111" s="282"/>
      <c r="V111" s="281"/>
      <c r="W111" s="608"/>
    </row>
    <row r="112" spans="1:23" s="357" customFormat="1" x14ac:dyDescent="0.2">
      <c r="A112" s="274"/>
      <c r="B112" s="448" t="s">
        <v>422</v>
      </c>
      <c r="C112" s="448" t="s">
        <v>182</v>
      </c>
      <c r="D112" s="448">
        <v>240</v>
      </c>
      <c r="E112" s="448">
        <v>1</v>
      </c>
      <c r="F112" s="282"/>
      <c r="G112" s="282"/>
      <c r="H112" s="282"/>
      <c r="I112" s="282"/>
      <c r="J112" s="282"/>
      <c r="K112" s="282"/>
      <c r="L112" s="282"/>
      <c r="M112" s="282"/>
      <c r="N112" s="282"/>
      <c r="O112" s="282"/>
      <c r="P112" s="282"/>
      <c r="Q112" s="282">
        <v>20</v>
      </c>
      <c r="R112" s="282">
        <v>20</v>
      </c>
      <c r="S112" s="282">
        <v>20</v>
      </c>
      <c r="T112" s="282">
        <v>20</v>
      </c>
      <c r="U112" s="282">
        <v>20</v>
      </c>
      <c r="V112" s="281">
        <v>20</v>
      </c>
      <c r="W112" s="608">
        <v>20</v>
      </c>
    </row>
    <row r="113" spans="1:23" s="357" customFormat="1" x14ac:dyDescent="0.2">
      <c r="A113" s="274"/>
      <c r="B113" s="448" t="s">
        <v>211</v>
      </c>
      <c r="C113" s="448" t="s">
        <v>158</v>
      </c>
      <c r="D113" s="448">
        <v>920</v>
      </c>
      <c r="E113" s="448">
        <v>1</v>
      </c>
      <c r="F113" s="282">
        <v>33</v>
      </c>
      <c r="G113" s="282">
        <v>24</v>
      </c>
      <c r="H113" s="282">
        <v>13</v>
      </c>
      <c r="I113" s="282">
        <v>19</v>
      </c>
      <c r="J113" s="282">
        <v>26</v>
      </c>
      <c r="K113" s="282"/>
      <c r="L113" s="282"/>
      <c r="M113" s="282"/>
      <c r="N113" s="282"/>
      <c r="O113" s="282"/>
      <c r="P113" s="282"/>
      <c r="Q113" s="282"/>
      <c r="R113" s="282"/>
      <c r="S113" s="282"/>
      <c r="T113" s="282"/>
      <c r="U113" s="282"/>
      <c r="V113" s="281"/>
      <c r="W113" s="608"/>
    </row>
    <row r="114" spans="1:23" s="357" customFormat="1" x14ac:dyDescent="0.2">
      <c r="A114" s="274"/>
      <c r="B114" s="448" t="s">
        <v>211</v>
      </c>
      <c r="C114" s="448" t="s">
        <v>158</v>
      </c>
      <c r="D114" s="448">
        <v>1000</v>
      </c>
      <c r="E114" s="448">
        <v>1</v>
      </c>
      <c r="F114" s="282"/>
      <c r="G114" s="282"/>
      <c r="H114" s="282"/>
      <c r="I114" s="282"/>
      <c r="J114" s="282"/>
      <c r="K114" s="282"/>
      <c r="L114" s="282">
        <v>22</v>
      </c>
      <c r="M114" s="282"/>
      <c r="N114" s="282"/>
      <c r="O114" s="282"/>
      <c r="P114" s="282"/>
      <c r="Q114" s="282"/>
      <c r="R114" s="282"/>
      <c r="S114" s="282"/>
      <c r="T114" s="282"/>
      <c r="U114" s="282"/>
      <c r="V114" s="281"/>
      <c r="W114" s="608"/>
    </row>
    <row r="115" spans="1:23" s="357" customFormat="1" x14ac:dyDescent="0.2">
      <c r="A115" s="274"/>
      <c r="B115" s="448" t="s">
        <v>211</v>
      </c>
      <c r="C115" s="448" t="s">
        <v>158</v>
      </c>
      <c r="D115" s="448">
        <v>1160</v>
      </c>
      <c r="E115" s="448">
        <v>1</v>
      </c>
      <c r="F115" s="282"/>
      <c r="G115" s="282"/>
      <c r="H115" s="282"/>
      <c r="I115" s="282"/>
      <c r="J115" s="282"/>
      <c r="K115" s="282"/>
      <c r="L115" s="282"/>
      <c r="M115" s="282"/>
      <c r="N115" s="282">
        <v>24</v>
      </c>
      <c r="O115" s="282">
        <v>20</v>
      </c>
      <c r="P115" s="282">
        <v>23</v>
      </c>
      <c r="Q115" s="282"/>
      <c r="R115" s="282"/>
      <c r="S115" s="282"/>
      <c r="T115" s="282"/>
      <c r="U115" s="282"/>
      <c r="V115" s="281"/>
      <c r="W115" s="608"/>
    </row>
    <row r="116" spans="1:23" s="357" customFormat="1" x14ac:dyDescent="0.2">
      <c r="A116" s="274"/>
      <c r="B116" s="448" t="s">
        <v>211</v>
      </c>
      <c r="C116" s="448" t="s">
        <v>212</v>
      </c>
      <c r="D116" s="448">
        <v>480</v>
      </c>
      <c r="E116" s="448">
        <v>1</v>
      </c>
      <c r="F116" s="282"/>
      <c r="G116" s="282"/>
      <c r="H116" s="282"/>
      <c r="I116" s="282"/>
      <c r="J116" s="282"/>
      <c r="K116" s="282"/>
      <c r="L116" s="282"/>
      <c r="M116" s="282"/>
      <c r="N116" s="282"/>
      <c r="O116" s="282"/>
      <c r="P116" s="282"/>
      <c r="Q116" s="282"/>
      <c r="R116" s="282"/>
      <c r="S116" s="282"/>
      <c r="T116" s="282"/>
      <c r="U116" s="282"/>
      <c r="V116" s="281"/>
      <c r="W116" s="608"/>
    </row>
    <row r="117" spans="1:23" s="357" customFormat="1" x14ac:dyDescent="0.2">
      <c r="A117" s="274"/>
      <c r="B117" s="448" t="s">
        <v>211</v>
      </c>
      <c r="C117" s="448" t="s">
        <v>158</v>
      </c>
      <c r="D117" s="448">
        <v>1120</v>
      </c>
      <c r="E117" s="448"/>
      <c r="F117" s="282"/>
      <c r="G117" s="282"/>
      <c r="H117" s="282"/>
      <c r="I117" s="282"/>
      <c r="J117" s="282"/>
      <c r="K117" s="282">
        <v>22</v>
      </c>
      <c r="L117" s="282"/>
      <c r="M117" s="282"/>
      <c r="N117" s="282"/>
      <c r="O117" s="282"/>
      <c r="P117" s="282"/>
      <c r="Q117" s="282"/>
      <c r="R117" s="282"/>
      <c r="S117" s="282"/>
      <c r="T117" s="282"/>
      <c r="U117" s="282"/>
      <c r="V117" s="281"/>
      <c r="W117" s="608"/>
    </row>
    <row r="118" spans="1:23" x14ac:dyDescent="0.2">
      <c r="B118" s="448" t="s">
        <v>211</v>
      </c>
      <c r="C118" s="448" t="s">
        <v>158</v>
      </c>
      <c r="D118" s="448">
        <v>1280</v>
      </c>
      <c r="E118" s="448">
        <v>1</v>
      </c>
      <c r="F118" s="282"/>
      <c r="G118" s="282"/>
      <c r="H118" s="282"/>
      <c r="I118" s="282"/>
      <c r="J118" s="282"/>
      <c r="K118" s="282"/>
      <c r="L118" s="282"/>
      <c r="M118" s="282"/>
      <c r="N118" s="282"/>
      <c r="O118" s="282"/>
      <c r="P118" s="282"/>
      <c r="Q118" s="282">
        <v>25</v>
      </c>
      <c r="R118" s="282">
        <v>24</v>
      </c>
      <c r="S118" s="282"/>
      <c r="T118" s="282"/>
      <c r="U118" s="282"/>
      <c r="V118" s="281"/>
      <c r="W118" s="608"/>
    </row>
    <row r="119" spans="1:23" x14ac:dyDescent="0.2">
      <c r="B119" s="434" t="s">
        <v>211</v>
      </c>
      <c r="C119" s="434" t="s">
        <v>158</v>
      </c>
      <c r="D119" s="434">
        <v>1240</v>
      </c>
      <c r="E119" s="434">
        <v>1</v>
      </c>
      <c r="F119" s="292"/>
      <c r="G119" s="292"/>
      <c r="H119" s="292"/>
      <c r="I119" s="292"/>
      <c r="J119" s="292"/>
      <c r="K119" s="292"/>
      <c r="L119" s="292"/>
      <c r="M119" s="292"/>
      <c r="N119" s="292"/>
      <c r="O119" s="282"/>
      <c r="P119" s="282"/>
      <c r="Q119" s="282"/>
      <c r="R119" s="282"/>
      <c r="S119" s="282">
        <v>17</v>
      </c>
      <c r="T119" s="282">
        <v>19</v>
      </c>
      <c r="U119" s="282">
        <v>26</v>
      </c>
      <c r="V119" s="281">
        <v>16</v>
      </c>
      <c r="W119" s="608">
        <v>15</v>
      </c>
    </row>
    <row r="120" spans="1:23" x14ac:dyDescent="0.2">
      <c r="B120" s="448" t="s">
        <v>450</v>
      </c>
      <c r="C120" s="448" t="s">
        <v>158</v>
      </c>
      <c r="D120" s="448">
        <v>120</v>
      </c>
      <c r="E120" s="448">
        <v>1</v>
      </c>
      <c r="F120" s="282"/>
      <c r="G120" s="282"/>
      <c r="H120" s="282"/>
      <c r="I120" s="282"/>
      <c r="J120" s="282"/>
      <c r="K120" s="282"/>
      <c r="L120" s="282"/>
      <c r="M120" s="282"/>
      <c r="N120" s="282"/>
      <c r="O120" s="282"/>
      <c r="P120" s="282">
        <v>26</v>
      </c>
      <c r="Q120" s="282"/>
      <c r="R120" s="282">
        <v>24</v>
      </c>
      <c r="S120" s="282">
        <v>19</v>
      </c>
      <c r="T120" s="282">
        <v>23</v>
      </c>
      <c r="U120" s="282">
        <v>24</v>
      </c>
      <c r="V120" s="281">
        <v>25</v>
      </c>
      <c r="W120" s="608">
        <v>22</v>
      </c>
    </row>
    <row r="121" spans="1:23" x14ac:dyDescent="0.2">
      <c r="B121" s="448" t="s">
        <v>586</v>
      </c>
      <c r="C121" s="448"/>
      <c r="D121" s="448"/>
      <c r="E121" s="448"/>
      <c r="F121" s="282"/>
      <c r="G121" s="282"/>
      <c r="H121" s="282"/>
      <c r="I121" s="282"/>
      <c r="J121" s="282"/>
      <c r="K121" s="282"/>
      <c r="L121" s="282"/>
      <c r="M121" s="282"/>
      <c r="N121" s="282"/>
      <c r="O121" s="282"/>
      <c r="P121" s="282"/>
      <c r="Q121" s="282"/>
      <c r="R121" s="282"/>
      <c r="S121" s="282"/>
      <c r="T121" s="456">
        <v>12</v>
      </c>
      <c r="U121" s="456">
        <v>8</v>
      </c>
      <c r="V121" s="802"/>
      <c r="W121" s="617">
        <v>6</v>
      </c>
    </row>
    <row r="122" spans="1:23" x14ac:dyDescent="0.2">
      <c r="B122" s="619" t="s">
        <v>5</v>
      </c>
      <c r="C122" s="619"/>
      <c r="D122" s="619"/>
      <c r="E122" s="619"/>
      <c r="F122" s="619">
        <f t="shared" ref="F122:O122" si="1">SUM(F109:F119)</f>
        <v>457</v>
      </c>
      <c r="G122" s="619">
        <f t="shared" si="1"/>
        <v>455</v>
      </c>
      <c r="H122" s="619">
        <f t="shared" si="1"/>
        <v>336</v>
      </c>
      <c r="I122" s="619">
        <f t="shared" si="1"/>
        <v>390</v>
      </c>
      <c r="J122" s="619">
        <f t="shared" si="1"/>
        <v>507</v>
      </c>
      <c r="K122" s="619">
        <f t="shared" si="1"/>
        <v>468</v>
      </c>
      <c r="L122" s="619">
        <f t="shared" si="1"/>
        <v>369</v>
      </c>
      <c r="M122" s="619">
        <f t="shared" si="1"/>
        <v>323</v>
      </c>
      <c r="N122" s="619">
        <f t="shared" si="1"/>
        <v>372</v>
      </c>
      <c r="O122" s="619">
        <f t="shared" si="1"/>
        <v>398</v>
      </c>
      <c r="P122" s="619">
        <f>SUM(P109:P121)</f>
        <v>400</v>
      </c>
      <c r="Q122" s="619">
        <f t="shared" ref="Q122:S122" si="2">SUM(Q109:Q121)</f>
        <v>463</v>
      </c>
      <c r="R122" s="619">
        <f t="shared" si="2"/>
        <v>496</v>
      </c>
      <c r="S122" s="619">
        <f t="shared" si="2"/>
        <v>505</v>
      </c>
      <c r="T122" s="620">
        <f>SUM(T109:T121)</f>
        <v>469</v>
      </c>
      <c r="U122" s="620">
        <f>SUM(U109:U121)</f>
        <v>450</v>
      </c>
      <c r="V122" s="620">
        <f>SUM(V109:V121)</f>
        <v>384</v>
      </c>
      <c r="W122" s="620">
        <f>SUM(W109:W121)</f>
        <v>473</v>
      </c>
    </row>
    <row r="123" spans="1:23" x14ac:dyDescent="0.2">
      <c r="B123" s="359" t="s">
        <v>538</v>
      </c>
      <c r="C123" s="292"/>
      <c r="D123" s="292">
        <v>200</v>
      </c>
      <c r="E123" s="292"/>
      <c r="F123" s="292"/>
      <c r="G123" s="292"/>
      <c r="H123" s="292"/>
      <c r="I123" s="292"/>
      <c r="J123" s="292"/>
      <c r="K123" s="292"/>
      <c r="L123" s="292"/>
      <c r="M123" s="292"/>
      <c r="N123" s="292">
        <v>16</v>
      </c>
      <c r="O123" s="282"/>
      <c r="P123" s="282"/>
      <c r="Q123" s="282"/>
      <c r="R123" s="282"/>
      <c r="S123" s="282"/>
      <c r="T123" s="282"/>
      <c r="U123" s="282"/>
      <c r="V123" s="282"/>
      <c r="W123" s="618"/>
    </row>
    <row r="124" spans="1:23" x14ac:dyDescent="0.2">
      <c r="B124" s="610" t="s">
        <v>355</v>
      </c>
      <c r="C124" s="621"/>
      <c r="D124" s="621"/>
      <c r="E124" s="621"/>
      <c r="F124" s="611">
        <f t="shared" ref="F124:N124" si="3">F123+F122</f>
        <v>457</v>
      </c>
      <c r="G124" s="611">
        <f t="shared" si="3"/>
        <v>455</v>
      </c>
      <c r="H124" s="611">
        <f t="shared" si="3"/>
        <v>336</v>
      </c>
      <c r="I124" s="611">
        <f t="shared" si="3"/>
        <v>390</v>
      </c>
      <c r="J124" s="611">
        <f t="shared" si="3"/>
        <v>507</v>
      </c>
      <c r="K124" s="611">
        <f t="shared" si="3"/>
        <v>468</v>
      </c>
      <c r="L124" s="611">
        <f t="shared" si="3"/>
        <v>369</v>
      </c>
      <c r="M124" s="611">
        <f t="shared" si="3"/>
        <v>323</v>
      </c>
      <c r="N124" s="611">
        <f t="shared" si="3"/>
        <v>388</v>
      </c>
      <c r="O124" s="611">
        <f>O123+O122</f>
        <v>398</v>
      </c>
      <c r="P124" s="611">
        <f t="shared" ref="P124:S124" si="4">P123+P122</f>
        <v>400</v>
      </c>
      <c r="Q124" s="611">
        <f t="shared" si="4"/>
        <v>463</v>
      </c>
      <c r="R124" s="611">
        <f t="shared" si="4"/>
        <v>496</v>
      </c>
      <c r="S124" s="611">
        <f t="shared" si="4"/>
        <v>505</v>
      </c>
      <c r="T124" s="611">
        <f>T123+T122</f>
        <v>469</v>
      </c>
      <c r="U124" s="611">
        <f>U123+U122</f>
        <v>450</v>
      </c>
      <c r="V124" s="611">
        <f>V123+V122</f>
        <v>384</v>
      </c>
      <c r="W124" s="298">
        <f>W123+W122</f>
        <v>473</v>
      </c>
    </row>
  </sheetData>
  <mergeCells count="18">
    <mergeCell ref="A2:S2"/>
    <mergeCell ref="A4:S4"/>
    <mergeCell ref="A5:S5"/>
    <mergeCell ref="A6:S6"/>
    <mergeCell ref="S25:S26"/>
    <mergeCell ref="A3:S3"/>
    <mergeCell ref="W25:W26"/>
    <mergeCell ref="W79:W80"/>
    <mergeCell ref="W97:W98"/>
    <mergeCell ref="V97:V98"/>
    <mergeCell ref="S97:S98"/>
    <mergeCell ref="T97:T98"/>
    <mergeCell ref="U97:U98"/>
    <mergeCell ref="T25:T26"/>
    <mergeCell ref="V25:V26"/>
    <mergeCell ref="V79:V80"/>
    <mergeCell ref="S27:S28"/>
    <mergeCell ref="T27:T28"/>
  </mergeCells>
  <phoneticPr fontId="4" type="noConversion"/>
  <pageMargins left="0.39370078740157483" right="0.43307086614173229" top="0.59055118110236227" bottom="0.98425196850393704" header="0.51181102362204722" footer="0.51181102362204722"/>
  <pageSetup paperSize="9" scale="95" orientation="landscape" r:id="rId1"/>
  <headerFooter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80"/>
  <sheetViews>
    <sheetView topLeftCell="A49" zoomScale="99" zoomScaleNormal="99" workbookViewId="0">
      <selection activeCell="W64" sqref="W64"/>
    </sheetView>
  </sheetViews>
  <sheetFormatPr baseColWidth="10" defaultColWidth="11.42578125" defaultRowHeight="11.25" x14ac:dyDescent="0.2"/>
  <cols>
    <col min="1" max="1" width="2.42578125" style="273" customWidth="1"/>
    <col min="2" max="2" width="42.85546875" style="273" customWidth="1"/>
    <col min="3" max="3" width="5.140625" style="273" customWidth="1"/>
    <col min="4" max="4" width="4.85546875" style="273" customWidth="1"/>
    <col min="5" max="5" width="5.85546875" style="273" customWidth="1"/>
    <col min="6" max="7" width="4.42578125" style="273" bestFit="1" customWidth="1"/>
    <col min="8" max="9" width="4.42578125" style="296" bestFit="1" customWidth="1"/>
    <col min="10" max="15" width="4.42578125" style="273" bestFit="1" customWidth="1"/>
    <col min="16" max="17" width="4.42578125" style="274" bestFit="1" customWidth="1"/>
    <col min="18" max="18" width="4.42578125" style="273" bestFit="1" customWidth="1"/>
    <col min="19" max="19" width="4.42578125" style="274" bestFit="1" customWidth="1"/>
    <col min="20" max="21" width="4.42578125" style="36" bestFit="1" customWidth="1"/>
    <col min="22" max="22" width="4.28515625" style="36" bestFit="1" customWidth="1"/>
    <col min="23" max="23" width="5.7109375" style="36" customWidth="1"/>
    <col min="24" max="16384" width="11.42578125" style="36"/>
  </cols>
  <sheetData>
    <row r="1" spans="1:23" ht="12" thickBot="1" x14ac:dyDescent="0.25"/>
    <row r="2" spans="1:23" ht="15" customHeight="1" x14ac:dyDescent="0.25">
      <c r="B2" s="1131" t="s">
        <v>695</v>
      </c>
      <c r="C2" s="1132"/>
      <c r="D2" s="1132"/>
      <c r="E2" s="1132"/>
      <c r="F2" s="1132"/>
      <c r="G2" s="1132"/>
      <c r="H2" s="1132"/>
      <c r="I2" s="1132"/>
      <c r="J2" s="1132"/>
      <c r="K2" s="1132"/>
      <c r="L2" s="1132"/>
      <c r="M2" s="1132"/>
      <c r="N2" s="1132"/>
      <c r="O2" s="1132"/>
      <c r="P2" s="1132"/>
      <c r="Q2" s="1132"/>
      <c r="R2" s="1132"/>
      <c r="S2" s="1132"/>
      <c r="T2" s="1133"/>
    </row>
    <row r="3" spans="1:23" s="50" customFormat="1" ht="15" customHeight="1" x14ac:dyDescent="0.25">
      <c r="A3" s="63"/>
      <c r="B3" s="1143" t="s">
        <v>692</v>
      </c>
      <c r="C3" s="1144"/>
      <c r="D3" s="1144"/>
      <c r="E3" s="1144"/>
      <c r="F3" s="1144"/>
      <c r="G3" s="1144"/>
      <c r="H3" s="1144"/>
      <c r="I3" s="1144"/>
      <c r="J3" s="1144"/>
      <c r="K3" s="1144"/>
      <c r="L3" s="1144"/>
      <c r="M3" s="1144"/>
      <c r="N3" s="1144"/>
      <c r="O3" s="1144"/>
      <c r="P3" s="1144"/>
      <c r="Q3" s="1144"/>
      <c r="R3" s="1144"/>
      <c r="S3" s="1144"/>
      <c r="T3" s="1145"/>
    </row>
    <row r="4" spans="1:23" s="50" customFormat="1" ht="15" customHeight="1" x14ac:dyDescent="0.25">
      <c r="A4" s="63"/>
      <c r="B4" s="1134" t="s">
        <v>731</v>
      </c>
      <c r="C4" s="1135"/>
      <c r="D4" s="1135"/>
      <c r="E4" s="1135"/>
      <c r="F4" s="1135"/>
      <c r="G4" s="1135"/>
      <c r="H4" s="1135"/>
      <c r="I4" s="1135"/>
      <c r="J4" s="1135"/>
      <c r="K4" s="1135"/>
      <c r="L4" s="1135"/>
      <c r="M4" s="1135"/>
      <c r="N4" s="1135"/>
      <c r="O4" s="1135"/>
      <c r="P4" s="1135"/>
      <c r="Q4" s="1135"/>
      <c r="R4" s="1135"/>
      <c r="S4" s="1135"/>
      <c r="T4" s="1136"/>
    </row>
    <row r="5" spans="1:23" s="50" customFormat="1" ht="15" customHeight="1" x14ac:dyDescent="0.25">
      <c r="A5" s="63"/>
      <c r="B5" s="1137" t="s">
        <v>729</v>
      </c>
      <c r="C5" s="1138"/>
      <c r="D5" s="1138"/>
      <c r="E5" s="1138"/>
      <c r="F5" s="1138"/>
      <c r="G5" s="1138"/>
      <c r="H5" s="1138"/>
      <c r="I5" s="1138"/>
      <c r="J5" s="1138"/>
      <c r="K5" s="1138"/>
      <c r="L5" s="1138"/>
      <c r="M5" s="1138"/>
      <c r="N5" s="1138"/>
      <c r="O5" s="1138"/>
      <c r="P5" s="1138"/>
      <c r="Q5" s="1138"/>
      <c r="R5" s="1138"/>
      <c r="S5" s="1138"/>
      <c r="T5" s="1139"/>
    </row>
    <row r="6" spans="1:23" s="50" customFormat="1" ht="15" customHeight="1" thickBot="1" x14ac:dyDescent="0.3">
      <c r="A6" s="63"/>
      <c r="B6" s="1140" t="s">
        <v>733</v>
      </c>
      <c r="C6" s="1141"/>
      <c r="D6" s="1141"/>
      <c r="E6" s="1141"/>
      <c r="F6" s="1141"/>
      <c r="G6" s="1141"/>
      <c r="H6" s="1141"/>
      <c r="I6" s="1141"/>
      <c r="J6" s="1141"/>
      <c r="K6" s="1141"/>
      <c r="L6" s="1141"/>
      <c r="M6" s="1141"/>
      <c r="N6" s="1141"/>
      <c r="O6" s="1141"/>
      <c r="P6" s="1141"/>
      <c r="Q6" s="1141"/>
      <c r="R6" s="1141"/>
      <c r="S6" s="1141"/>
      <c r="T6" s="1142"/>
    </row>
    <row r="7" spans="1:23" s="53" customFormat="1" ht="8.25" x14ac:dyDescent="0.15">
      <c r="A7" s="287"/>
      <c r="B7" s="299"/>
      <c r="C7" s="299"/>
      <c r="D7" s="299"/>
      <c r="E7" s="300"/>
      <c r="F7" s="287"/>
      <c r="G7" s="287"/>
      <c r="H7" s="288"/>
      <c r="I7" s="288"/>
      <c r="J7" s="287"/>
      <c r="K7" s="287"/>
      <c r="L7" s="287"/>
      <c r="M7" s="287"/>
      <c r="N7" s="287"/>
      <c r="O7" s="287"/>
      <c r="P7" s="290"/>
      <c r="Q7" s="290"/>
      <c r="R7" s="287"/>
      <c r="S7" s="290"/>
    </row>
    <row r="8" spans="1:23" x14ac:dyDescent="0.2">
      <c r="B8" s="446"/>
      <c r="C8" s="446"/>
      <c r="D8" s="446"/>
      <c r="E8" s="447"/>
      <c r="F8" s="280" t="s">
        <v>152</v>
      </c>
      <c r="G8" s="280" t="s">
        <v>152</v>
      </c>
      <c r="H8" s="280" t="s">
        <v>152</v>
      </c>
      <c r="I8" s="280" t="s">
        <v>152</v>
      </c>
      <c r="J8" s="280" t="s">
        <v>152</v>
      </c>
      <c r="K8" s="280" t="s">
        <v>152</v>
      </c>
      <c r="L8" s="280" t="s">
        <v>152</v>
      </c>
      <c r="M8" s="280" t="s">
        <v>152</v>
      </c>
      <c r="N8" s="280" t="s">
        <v>152</v>
      </c>
      <c r="O8" s="281" t="s">
        <v>152</v>
      </c>
      <c r="P8" s="281" t="s">
        <v>152</v>
      </c>
      <c r="Q8" s="281" t="s">
        <v>152</v>
      </c>
      <c r="R8" s="281" t="s">
        <v>152</v>
      </c>
      <c r="S8" s="281" t="s">
        <v>152</v>
      </c>
      <c r="T8" s="281" t="s">
        <v>152</v>
      </c>
      <c r="U8" s="281" t="s">
        <v>152</v>
      </c>
      <c r="V8" s="281" t="s">
        <v>152</v>
      </c>
      <c r="W8" s="608" t="s">
        <v>152</v>
      </c>
    </row>
    <row r="9" spans="1:23" x14ac:dyDescent="0.2">
      <c r="B9" s="278"/>
      <c r="C9" s="278"/>
      <c r="D9" s="278"/>
      <c r="E9" s="279"/>
      <c r="F9" s="280">
        <v>2005</v>
      </c>
      <c r="G9" s="280">
        <v>2006</v>
      </c>
      <c r="H9" s="280">
        <v>2007</v>
      </c>
      <c r="I9" s="280">
        <v>2008</v>
      </c>
      <c r="J9" s="280">
        <v>2009</v>
      </c>
      <c r="K9" s="280">
        <v>2010</v>
      </c>
      <c r="L9" s="280">
        <v>2011</v>
      </c>
      <c r="M9" s="280">
        <v>2012</v>
      </c>
      <c r="N9" s="280">
        <v>2013</v>
      </c>
      <c r="O9" s="281">
        <v>2014</v>
      </c>
      <c r="P9" s="281">
        <v>2015</v>
      </c>
      <c r="Q9" s="281">
        <v>2016</v>
      </c>
      <c r="R9" s="281">
        <v>2017</v>
      </c>
      <c r="S9" s="281">
        <v>2018</v>
      </c>
      <c r="T9" s="281">
        <v>2019</v>
      </c>
      <c r="U9" s="281">
        <v>2020</v>
      </c>
      <c r="V9" s="281">
        <v>2021</v>
      </c>
      <c r="W9" s="608">
        <v>2022</v>
      </c>
    </row>
    <row r="10" spans="1:23" x14ac:dyDescent="0.2">
      <c r="B10" s="434" t="s">
        <v>153</v>
      </c>
      <c r="C10" s="434" t="s">
        <v>154</v>
      </c>
      <c r="D10" s="434" t="s">
        <v>155</v>
      </c>
      <c r="E10" s="434" t="s">
        <v>156</v>
      </c>
      <c r="F10" s="280">
        <v>2006</v>
      </c>
      <c r="G10" s="280">
        <v>2007</v>
      </c>
      <c r="H10" s="280">
        <v>2008</v>
      </c>
      <c r="I10" s="280">
        <v>2009</v>
      </c>
      <c r="J10" s="280">
        <v>2010</v>
      </c>
      <c r="K10" s="280">
        <v>2011</v>
      </c>
      <c r="L10" s="280">
        <v>2012</v>
      </c>
      <c r="M10" s="280">
        <v>2013</v>
      </c>
      <c r="N10" s="280">
        <v>2014</v>
      </c>
      <c r="O10" s="281">
        <v>2015</v>
      </c>
      <c r="P10" s="281">
        <v>2016</v>
      </c>
      <c r="Q10" s="281">
        <v>2017</v>
      </c>
      <c r="R10" s="281">
        <v>2018</v>
      </c>
      <c r="S10" s="281">
        <v>2019</v>
      </c>
      <c r="T10" s="281">
        <v>2020</v>
      </c>
      <c r="U10" s="281">
        <v>2021</v>
      </c>
      <c r="V10" s="281">
        <v>2022</v>
      </c>
      <c r="W10" s="608">
        <v>2023</v>
      </c>
    </row>
    <row r="11" spans="1:23" x14ac:dyDescent="0.2">
      <c r="B11" s="442" t="s">
        <v>191</v>
      </c>
      <c r="C11" s="434" t="s">
        <v>182</v>
      </c>
      <c r="D11" s="434">
        <v>240</v>
      </c>
      <c r="E11" s="434">
        <v>3</v>
      </c>
      <c r="F11" s="292">
        <v>8</v>
      </c>
      <c r="G11" s="292">
        <v>19</v>
      </c>
      <c r="H11" s="292">
        <v>9</v>
      </c>
      <c r="I11" s="292">
        <v>11</v>
      </c>
      <c r="J11" s="292">
        <v>20</v>
      </c>
      <c r="K11" s="292">
        <v>9</v>
      </c>
      <c r="L11" s="292">
        <v>13</v>
      </c>
      <c r="M11" s="292">
        <v>10</v>
      </c>
      <c r="N11" s="292">
        <v>12</v>
      </c>
      <c r="O11" s="282">
        <v>19</v>
      </c>
      <c r="P11" s="282"/>
      <c r="Q11" s="281"/>
      <c r="R11" s="281"/>
      <c r="S11" s="281"/>
      <c r="T11" s="281"/>
      <c r="U11" s="282"/>
      <c r="V11" s="281"/>
      <c r="W11" s="608"/>
    </row>
    <row r="12" spans="1:23" x14ac:dyDescent="0.2">
      <c r="B12" s="442" t="s">
        <v>438</v>
      </c>
      <c r="C12" s="434" t="s">
        <v>182</v>
      </c>
      <c r="D12" s="434">
        <v>120</v>
      </c>
      <c r="E12" s="434">
        <v>1</v>
      </c>
      <c r="F12" s="292"/>
      <c r="G12" s="292"/>
      <c r="H12" s="292"/>
      <c r="I12" s="292"/>
      <c r="J12" s="292"/>
      <c r="K12" s="292"/>
      <c r="L12" s="292"/>
      <c r="M12" s="292"/>
      <c r="N12" s="292"/>
      <c r="O12" s="282"/>
      <c r="P12" s="282">
        <v>16</v>
      </c>
      <c r="Q12" s="282">
        <v>17</v>
      </c>
      <c r="R12" s="282">
        <v>20</v>
      </c>
      <c r="S12" s="282">
        <v>23</v>
      </c>
      <c r="T12" s="282">
        <v>15</v>
      </c>
      <c r="U12" s="282">
        <v>20</v>
      </c>
      <c r="V12" s="281">
        <v>13</v>
      </c>
      <c r="W12" s="608">
        <v>23</v>
      </c>
    </row>
    <row r="13" spans="1:23" ht="12" thickBot="1" x14ac:dyDescent="0.25">
      <c r="B13" s="445" t="s">
        <v>439</v>
      </c>
      <c r="C13" s="435" t="s">
        <v>182</v>
      </c>
      <c r="D13" s="435">
        <v>120</v>
      </c>
      <c r="E13" s="435">
        <v>2</v>
      </c>
      <c r="F13" s="301"/>
      <c r="G13" s="301"/>
      <c r="H13" s="301"/>
      <c r="I13" s="301"/>
      <c r="J13" s="301"/>
      <c r="K13" s="301"/>
      <c r="L13" s="301"/>
      <c r="M13" s="301"/>
      <c r="N13" s="301"/>
      <c r="O13" s="293"/>
      <c r="P13" s="293">
        <v>8</v>
      </c>
      <c r="Q13" s="293">
        <v>9</v>
      </c>
      <c r="R13" s="293">
        <v>8</v>
      </c>
      <c r="S13" s="293">
        <v>12</v>
      </c>
      <c r="T13" s="293">
        <v>13</v>
      </c>
      <c r="U13" s="293">
        <v>12</v>
      </c>
      <c r="V13" s="294">
        <v>22</v>
      </c>
      <c r="W13" s="612">
        <v>11</v>
      </c>
    </row>
    <row r="14" spans="1:23" x14ac:dyDescent="0.2">
      <c r="B14" s="457" t="s">
        <v>440</v>
      </c>
      <c r="C14" s="458" t="s">
        <v>158</v>
      </c>
      <c r="D14" s="1165">
        <v>120</v>
      </c>
      <c r="E14" s="458">
        <v>3</v>
      </c>
      <c r="F14" s="302"/>
      <c r="G14" s="302"/>
      <c r="H14" s="302"/>
      <c r="I14" s="302"/>
      <c r="J14" s="302"/>
      <c r="K14" s="302"/>
      <c r="L14" s="302"/>
      <c r="M14" s="302"/>
      <c r="N14" s="302"/>
      <c r="O14" s="303"/>
      <c r="P14" s="303">
        <v>8</v>
      </c>
      <c r="Q14" s="303">
        <v>10</v>
      </c>
      <c r="R14" s="303">
        <v>12</v>
      </c>
      <c r="S14" s="303">
        <v>12</v>
      </c>
      <c r="T14" s="1153">
        <v>10</v>
      </c>
      <c r="U14" s="1153">
        <v>10</v>
      </c>
      <c r="V14" s="1151">
        <v>8</v>
      </c>
      <c r="W14" s="1149">
        <v>13</v>
      </c>
    </row>
    <row r="15" spans="1:23" ht="12" thickBot="1" x14ac:dyDescent="0.25">
      <c r="B15" s="459" t="s">
        <v>587</v>
      </c>
      <c r="C15" s="460" t="s">
        <v>158</v>
      </c>
      <c r="D15" s="1166"/>
      <c r="E15" s="460">
        <v>4</v>
      </c>
      <c r="F15" s="304"/>
      <c r="G15" s="304"/>
      <c r="H15" s="304"/>
      <c r="I15" s="304"/>
      <c r="J15" s="304"/>
      <c r="K15" s="304"/>
      <c r="L15" s="304"/>
      <c r="M15" s="304"/>
      <c r="N15" s="304"/>
      <c r="O15" s="305"/>
      <c r="P15" s="305"/>
      <c r="Q15" s="305"/>
      <c r="R15" s="305"/>
      <c r="S15" s="305"/>
      <c r="T15" s="1154"/>
      <c r="U15" s="1154"/>
      <c r="V15" s="1152"/>
      <c r="W15" s="1150"/>
    </row>
    <row r="16" spans="1:23" x14ac:dyDescent="0.2">
      <c r="B16" s="457" t="s">
        <v>441</v>
      </c>
      <c r="C16" s="458" t="s">
        <v>158</v>
      </c>
      <c r="D16" s="458">
        <v>120</v>
      </c>
      <c r="E16" s="458">
        <v>4</v>
      </c>
      <c r="F16" s="302"/>
      <c r="G16" s="302"/>
      <c r="H16" s="302"/>
      <c r="I16" s="302"/>
      <c r="J16" s="302"/>
      <c r="K16" s="302"/>
      <c r="L16" s="302"/>
      <c r="M16" s="302"/>
      <c r="N16" s="302"/>
      <c r="O16" s="303"/>
      <c r="P16" s="1172">
        <v>10</v>
      </c>
      <c r="Q16" s="1172">
        <v>8</v>
      </c>
      <c r="R16" s="1172">
        <v>9</v>
      </c>
      <c r="S16" s="1172">
        <v>12</v>
      </c>
      <c r="T16" s="467"/>
      <c r="U16" s="467"/>
      <c r="V16" s="806"/>
      <c r="W16" s="665"/>
    </row>
    <row r="17" spans="2:23" ht="12" thickBot="1" x14ac:dyDescent="0.25">
      <c r="B17" s="461" t="s">
        <v>441</v>
      </c>
      <c r="C17" s="460" t="s">
        <v>158</v>
      </c>
      <c r="D17" s="460">
        <v>120</v>
      </c>
      <c r="E17" s="460">
        <v>5</v>
      </c>
      <c r="F17" s="304"/>
      <c r="G17" s="304"/>
      <c r="H17" s="304"/>
      <c r="I17" s="304"/>
      <c r="J17" s="304"/>
      <c r="K17" s="304"/>
      <c r="L17" s="304"/>
      <c r="M17" s="304"/>
      <c r="N17" s="304"/>
      <c r="O17" s="305"/>
      <c r="P17" s="1173"/>
      <c r="Q17" s="1173"/>
      <c r="R17" s="1173"/>
      <c r="S17" s="1173"/>
      <c r="T17" s="468"/>
      <c r="U17" s="468"/>
      <c r="V17" s="807"/>
      <c r="W17" s="666"/>
    </row>
    <row r="18" spans="2:23" x14ac:dyDescent="0.2">
      <c r="B18" s="457" t="s">
        <v>441</v>
      </c>
      <c r="C18" s="458" t="s">
        <v>158</v>
      </c>
      <c r="D18" s="1165">
        <v>120</v>
      </c>
      <c r="E18" s="458">
        <v>5</v>
      </c>
      <c r="F18" s="302"/>
      <c r="G18" s="302"/>
      <c r="H18" s="302"/>
      <c r="I18" s="302"/>
      <c r="J18" s="302"/>
      <c r="K18" s="302"/>
      <c r="L18" s="302"/>
      <c r="M18" s="302"/>
      <c r="N18" s="302"/>
      <c r="O18" s="303"/>
      <c r="P18" s="462"/>
      <c r="Q18" s="462"/>
      <c r="R18" s="462"/>
      <c r="S18" s="462"/>
      <c r="T18" s="1153">
        <v>10</v>
      </c>
      <c r="U18" s="1153">
        <v>8</v>
      </c>
      <c r="V18" s="1151">
        <v>5</v>
      </c>
      <c r="W18" s="1149">
        <v>0</v>
      </c>
    </row>
    <row r="19" spans="2:23" ht="12" thickBot="1" x14ac:dyDescent="0.25">
      <c r="B19" s="461" t="s">
        <v>441</v>
      </c>
      <c r="C19" s="460" t="s">
        <v>158</v>
      </c>
      <c r="D19" s="1166"/>
      <c r="E19" s="460">
        <v>6</v>
      </c>
      <c r="F19" s="304"/>
      <c r="G19" s="304"/>
      <c r="H19" s="304"/>
      <c r="I19" s="304"/>
      <c r="J19" s="304"/>
      <c r="K19" s="304"/>
      <c r="L19" s="304"/>
      <c r="M19" s="304"/>
      <c r="N19" s="304"/>
      <c r="O19" s="305"/>
      <c r="P19" s="463"/>
      <c r="Q19" s="463"/>
      <c r="R19" s="463"/>
      <c r="S19" s="463"/>
      <c r="T19" s="1154"/>
      <c r="U19" s="1154"/>
      <c r="V19" s="1152"/>
      <c r="W19" s="1150"/>
    </row>
    <row r="20" spans="2:23" x14ac:dyDescent="0.2">
      <c r="B20" s="464" t="s">
        <v>193</v>
      </c>
      <c r="C20" s="438" t="s">
        <v>158</v>
      </c>
      <c r="D20" s="438">
        <v>240</v>
      </c>
      <c r="E20" s="438">
        <v>1</v>
      </c>
      <c r="F20" s="309"/>
      <c r="G20" s="309"/>
      <c r="H20" s="309"/>
      <c r="I20" s="309">
        <v>7</v>
      </c>
      <c r="J20" s="309">
        <v>8</v>
      </c>
      <c r="K20" s="309">
        <v>14</v>
      </c>
      <c r="L20" s="309">
        <v>8</v>
      </c>
      <c r="M20" s="309">
        <v>5</v>
      </c>
      <c r="N20" s="309">
        <v>11</v>
      </c>
      <c r="O20" s="310">
        <v>8</v>
      </c>
      <c r="P20" s="310"/>
      <c r="Q20" s="310"/>
      <c r="R20" s="310"/>
      <c r="S20" s="310"/>
      <c r="T20" s="310"/>
      <c r="U20" s="310"/>
      <c r="V20" s="803"/>
      <c r="W20" s="616"/>
    </row>
    <row r="21" spans="2:23" x14ac:dyDescent="0.2">
      <c r="B21" s="442" t="s">
        <v>193</v>
      </c>
      <c r="C21" s="434" t="s">
        <v>158</v>
      </c>
      <c r="D21" s="434">
        <v>240</v>
      </c>
      <c r="E21" s="434">
        <v>2</v>
      </c>
      <c r="F21" s="292"/>
      <c r="G21" s="292"/>
      <c r="H21" s="292"/>
      <c r="I21" s="292"/>
      <c r="J21" s="292">
        <v>1</v>
      </c>
      <c r="K21" s="292">
        <v>0</v>
      </c>
      <c r="L21" s="292">
        <v>5</v>
      </c>
      <c r="M21" s="292">
        <v>4</v>
      </c>
      <c r="N21" s="292">
        <v>3</v>
      </c>
      <c r="O21" s="282">
        <v>1</v>
      </c>
      <c r="P21" s="282"/>
      <c r="Q21" s="282"/>
      <c r="R21" s="282"/>
      <c r="S21" s="282"/>
      <c r="T21" s="282"/>
      <c r="U21" s="282"/>
      <c r="V21" s="281"/>
      <c r="W21" s="608"/>
    </row>
    <row r="22" spans="2:23" x14ac:dyDescent="0.2">
      <c r="B22" s="442" t="s">
        <v>213</v>
      </c>
      <c r="C22" s="434" t="s">
        <v>158</v>
      </c>
      <c r="D22" s="434">
        <v>240</v>
      </c>
      <c r="E22" s="434">
        <v>1</v>
      </c>
      <c r="F22" s="292">
        <v>6</v>
      </c>
      <c r="G22" s="292">
        <v>11</v>
      </c>
      <c r="H22" s="292">
        <v>7</v>
      </c>
      <c r="I22" s="292"/>
      <c r="J22" s="292"/>
      <c r="K22" s="292"/>
      <c r="L22" s="292"/>
      <c r="M22" s="292"/>
      <c r="N22" s="292"/>
      <c r="O22" s="282"/>
      <c r="P22" s="282"/>
      <c r="Q22" s="282"/>
      <c r="R22" s="282"/>
      <c r="S22" s="282"/>
      <c r="T22" s="282"/>
      <c r="U22" s="282"/>
      <c r="V22" s="281"/>
      <c r="W22" s="608"/>
    </row>
    <row r="23" spans="2:23" x14ac:dyDescent="0.2">
      <c r="B23" s="442" t="s">
        <v>213</v>
      </c>
      <c r="C23" s="434" t="s">
        <v>158</v>
      </c>
      <c r="D23" s="434">
        <v>240</v>
      </c>
      <c r="E23" s="434">
        <v>2</v>
      </c>
      <c r="F23" s="292">
        <v>7</v>
      </c>
      <c r="G23" s="292">
        <v>6</v>
      </c>
      <c r="H23" s="292">
        <v>4</v>
      </c>
      <c r="I23" s="292"/>
      <c r="J23" s="292"/>
      <c r="K23" s="292"/>
      <c r="L23" s="292"/>
      <c r="M23" s="292"/>
      <c r="N23" s="292"/>
      <c r="O23" s="282"/>
      <c r="P23" s="282"/>
      <c r="Q23" s="282"/>
      <c r="R23" s="282"/>
      <c r="S23" s="282"/>
      <c r="T23" s="282"/>
      <c r="U23" s="282"/>
      <c r="V23" s="281"/>
      <c r="W23" s="608"/>
    </row>
    <row r="24" spans="2:23" x14ac:dyDescent="0.2">
      <c r="B24" s="442" t="s">
        <v>213</v>
      </c>
      <c r="C24" s="434" t="s">
        <v>158</v>
      </c>
      <c r="D24" s="434">
        <v>160</v>
      </c>
      <c r="E24" s="434">
        <v>2</v>
      </c>
      <c r="F24" s="292"/>
      <c r="G24" s="292"/>
      <c r="H24" s="292"/>
      <c r="I24" s="292"/>
      <c r="J24" s="292"/>
      <c r="K24" s="292"/>
      <c r="L24" s="292"/>
      <c r="M24" s="292"/>
      <c r="N24" s="292"/>
      <c r="O24" s="282"/>
      <c r="P24" s="282"/>
      <c r="Q24" s="282"/>
      <c r="R24" s="282"/>
      <c r="S24" s="282"/>
      <c r="T24" s="282"/>
      <c r="U24" s="282"/>
      <c r="V24" s="281"/>
      <c r="W24" s="608"/>
    </row>
    <row r="25" spans="2:23" x14ac:dyDescent="0.2">
      <c r="B25" s="442" t="s">
        <v>213</v>
      </c>
      <c r="C25" s="434" t="s">
        <v>158</v>
      </c>
      <c r="D25" s="434">
        <v>160</v>
      </c>
      <c r="E25" s="434">
        <v>3</v>
      </c>
      <c r="F25" s="292"/>
      <c r="G25" s="292"/>
      <c r="H25" s="292"/>
      <c r="I25" s="292"/>
      <c r="J25" s="292"/>
      <c r="K25" s="292"/>
      <c r="L25" s="292"/>
      <c r="M25" s="292"/>
      <c r="N25" s="292"/>
      <c r="O25" s="282"/>
      <c r="P25" s="282"/>
      <c r="Q25" s="282"/>
      <c r="R25" s="282"/>
      <c r="S25" s="282"/>
      <c r="T25" s="282"/>
      <c r="U25" s="282"/>
      <c r="V25" s="281"/>
      <c r="W25" s="608"/>
    </row>
    <row r="26" spans="2:23" x14ac:dyDescent="0.2">
      <c r="B26" s="442" t="s">
        <v>195</v>
      </c>
      <c r="C26" s="434" t="s">
        <v>182</v>
      </c>
      <c r="D26" s="434">
        <v>240</v>
      </c>
      <c r="E26" s="434">
        <v>3</v>
      </c>
      <c r="F26" s="292">
        <v>10</v>
      </c>
      <c r="G26" s="292">
        <v>15</v>
      </c>
      <c r="H26" s="292">
        <v>12</v>
      </c>
      <c r="I26" s="292">
        <v>12</v>
      </c>
      <c r="J26" s="292">
        <v>14</v>
      </c>
      <c r="K26" s="292">
        <v>0</v>
      </c>
      <c r="L26" s="292">
        <v>0</v>
      </c>
      <c r="M26" s="292">
        <v>0</v>
      </c>
      <c r="N26" s="292">
        <v>10</v>
      </c>
      <c r="O26" s="282">
        <v>7</v>
      </c>
      <c r="P26" s="282"/>
      <c r="Q26" s="282"/>
      <c r="R26" s="282"/>
      <c r="S26" s="282"/>
      <c r="T26" s="282"/>
      <c r="U26" s="282"/>
      <c r="V26" s="281"/>
      <c r="W26" s="608"/>
    </row>
    <row r="27" spans="2:23" x14ac:dyDescent="0.2">
      <c r="B27" s="442" t="s">
        <v>196</v>
      </c>
      <c r="C27" s="434" t="s">
        <v>158</v>
      </c>
      <c r="D27" s="434">
        <v>240</v>
      </c>
      <c r="E27" s="434">
        <v>1</v>
      </c>
      <c r="F27" s="292">
        <v>10</v>
      </c>
      <c r="G27" s="292">
        <v>7</v>
      </c>
      <c r="H27" s="292">
        <v>11</v>
      </c>
      <c r="I27" s="292">
        <v>5</v>
      </c>
      <c r="J27" s="292">
        <v>6</v>
      </c>
      <c r="K27" s="292">
        <v>4</v>
      </c>
      <c r="L27" s="292">
        <v>5</v>
      </c>
      <c r="M27" s="292">
        <v>6</v>
      </c>
      <c r="N27" s="292">
        <v>0</v>
      </c>
      <c r="O27" s="282">
        <v>4</v>
      </c>
      <c r="P27" s="282"/>
      <c r="Q27" s="282"/>
      <c r="R27" s="282"/>
      <c r="S27" s="282"/>
      <c r="T27" s="282"/>
      <c r="U27" s="282"/>
      <c r="V27" s="281"/>
      <c r="W27" s="608"/>
    </row>
    <row r="28" spans="2:23" x14ac:dyDescent="0.2">
      <c r="B28" s="442" t="s">
        <v>196</v>
      </c>
      <c r="C28" s="434" t="s">
        <v>158</v>
      </c>
      <c r="D28" s="434">
        <v>240</v>
      </c>
      <c r="E28" s="434">
        <v>2</v>
      </c>
      <c r="F28" s="292">
        <v>7</v>
      </c>
      <c r="G28" s="292">
        <v>7</v>
      </c>
      <c r="H28" s="292">
        <v>0</v>
      </c>
      <c r="I28" s="292">
        <v>4</v>
      </c>
      <c r="J28" s="292">
        <v>5</v>
      </c>
      <c r="K28" s="292">
        <v>4</v>
      </c>
      <c r="L28" s="292">
        <v>6</v>
      </c>
      <c r="M28" s="292">
        <v>3</v>
      </c>
      <c r="N28" s="292">
        <v>0</v>
      </c>
      <c r="O28" s="282"/>
      <c r="P28" s="282"/>
      <c r="Q28" s="282"/>
      <c r="R28" s="282"/>
      <c r="S28" s="282"/>
      <c r="T28" s="282"/>
      <c r="U28" s="282"/>
      <c r="V28" s="281"/>
      <c r="W28" s="608"/>
    </row>
    <row r="29" spans="2:23" ht="13.5" customHeight="1" thickBot="1" x14ac:dyDescent="0.25">
      <c r="B29" s="445" t="s">
        <v>214</v>
      </c>
      <c r="C29" s="435" t="s">
        <v>158</v>
      </c>
      <c r="D29" s="435">
        <v>140</v>
      </c>
      <c r="E29" s="435"/>
      <c r="F29" s="301"/>
      <c r="G29" s="301"/>
      <c r="H29" s="301"/>
      <c r="I29" s="301"/>
      <c r="J29" s="301"/>
      <c r="K29" s="301"/>
      <c r="L29" s="301"/>
      <c r="M29" s="301"/>
      <c r="N29" s="301"/>
      <c r="O29" s="293"/>
      <c r="P29" s="293"/>
      <c r="Q29" s="293"/>
      <c r="R29" s="293"/>
      <c r="S29" s="293"/>
      <c r="T29" s="293"/>
      <c r="U29" s="293"/>
      <c r="V29" s="294"/>
      <c r="W29" s="612"/>
    </row>
    <row r="30" spans="2:23" ht="13.5" customHeight="1" x14ac:dyDescent="0.2">
      <c r="B30" s="457" t="s">
        <v>446</v>
      </c>
      <c r="C30" s="458" t="s">
        <v>182</v>
      </c>
      <c r="D30" s="458">
        <v>120</v>
      </c>
      <c r="E30" s="458">
        <v>1</v>
      </c>
      <c r="F30" s="302"/>
      <c r="G30" s="302"/>
      <c r="H30" s="302"/>
      <c r="I30" s="302"/>
      <c r="J30" s="302"/>
      <c r="K30" s="302"/>
      <c r="L30" s="302"/>
      <c r="M30" s="302"/>
      <c r="N30" s="302"/>
      <c r="O30" s="303"/>
      <c r="P30" s="1167">
        <v>13</v>
      </c>
      <c r="Q30" s="1167"/>
      <c r="R30" s="1169"/>
      <c r="S30" s="1169"/>
      <c r="T30" s="1169"/>
      <c r="U30" s="1169"/>
      <c r="V30" s="1176"/>
      <c r="W30" s="1162"/>
    </row>
    <row r="31" spans="2:23" ht="12" thickBot="1" x14ac:dyDescent="0.25">
      <c r="B31" s="459"/>
      <c r="C31" s="460" t="s">
        <v>182</v>
      </c>
      <c r="D31" s="460">
        <v>120</v>
      </c>
      <c r="E31" s="460">
        <v>2</v>
      </c>
      <c r="F31" s="304"/>
      <c r="G31" s="304"/>
      <c r="H31" s="304"/>
      <c r="I31" s="304"/>
      <c r="J31" s="304"/>
      <c r="K31" s="304"/>
      <c r="L31" s="304"/>
      <c r="M31" s="304"/>
      <c r="N31" s="304"/>
      <c r="O31" s="305"/>
      <c r="P31" s="1168"/>
      <c r="Q31" s="1168"/>
      <c r="R31" s="1170"/>
      <c r="S31" s="1170"/>
      <c r="T31" s="1170"/>
      <c r="U31" s="1170"/>
      <c r="V31" s="1177"/>
      <c r="W31" s="1163"/>
    </row>
    <row r="32" spans="2:23" ht="12" thickBot="1" x14ac:dyDescent="0.25">
      <c r="B32" s="465" t="s">
        <v>502</v>
      </c>
      <c r="C32" s="436" t="s">
        <v>182</v>
      </c>
      <c r="D32" s="436">
        <v>120</v>
      </c>
      <c r="E32" s="436">
        <v>1</v>
      </c>
      <c r="F32" s="306"/>
      <c r="G32" s="306"/>
      <c r="H32" s="306"/>
      <c r="I32" s="306"/>
      <c r="J32" s="306"/>
      <c r="K32" s="306"/>
      <c r="L32" s="306"/>
      <c r="M32" s="306"/>
      <c r="N32" s="306"/>
      <c r="O32" s="307"/>
      <c r="P32" s="308"/>
      <c r="Q32" s="308"/>
      <c r="R32" s="308"/>
      <c r="S32" s="308">
        <v>13</v>
      </c>
      <c r="T32" s="308">
        <v>16</v>
      </c>
      <c r="U32" s="308">
        <v>8</v>
      </c>
      <c r="V32" s="808">
        <v>9</v>
      </c>
      <c r="W32" s="667">
        <v>8</v>
      </c>
    </row>
    <row r="33" spans="2:23" x14ac:dyDescent="0.2">
      <c r="B33" s="457" t="s">
        <v>447</v>
      </c>
      <c r="C33" s="458" t="s">
        <v>158</v>
      </c>
      <c r="D33" s="458">
        <v>120</v>
      </c>
      <c r="E33" s="458">
        <v>3</v>
      </c>
      <c r="F33" s="302"/>
      <c r="G33" s="302"/>
      <c r="H33" s="302"/>
      <c r="I33" s="302"/>
      <c r="J33" s="302"/>
      <c r="K33" s="302"/>
      <c r="L33" s="302"/>
      <c r="M33" s="302"/>
      <c r="N33" s="302"/>
      <c r="O33" s="303"/>
      <c r="P33" s="1167">
        <v>9</v>
      </c>
      <c r="Q33" s="1167"/>
      <c r="R33" s="1169"/>
      <c r="S33" s="1169"/>
      <c r="T33" s="1169"/>
      <c r="U33" s="1169"/>
      <c r="V33" s="1176"/>
      <c r="W33" s="1162"/>
    </row>
    <row r="34" spans="2:23" ht="12" thickBot="1" x14ac:dyDescent="0.25">
      <c r="B34" s="459"/>
      <c r="C34" s="460" t="s">
        <v>158</v>
      </c>
      <c r="D34" s="460">
        <v>120</v>
      </c>
      <c r="E34" s="460">
        <v>4</v>
      </c>
      <c r="F34" s="304"/>
      <c r="G34" s="304"/>
      <c r="H34" s="304"/>
      <c r="I34" s="304"/>
      <c r="J34" s="304"/>
      <c r="K34" s="304"/>
      <c r="L34" s="304"/>
      <c r="M34" s="304"/>
      <c r="N34" s="304"/>
      <c r="O34" s="305"/>
      <c r="P34" s="1168"/>
      <c r="Q34" s="1168"/>
      <c r="R34" s="1170"/>
      <c r="S34" s="1170"/>
      <c r="T34" s="1170"/>
      <c r="U34" s="1170"/>
      <c r="V34" s="1177"/>
      <c r="W34" s="1163"/>
    </row>
    <row r="35" spans="2:23" x14ac:dyDescent="0.2">
      <c r="B35" s="464" t="s">
        <v>484</v>
      </c>
      <c r="C35" s="438" t="s">
        <v>158</v>
      </c>
      <c r="D35" s="438">
        <v>120</v>
      </c>
      <c r="E35" s="438">
        <v>2</v>
      </c>
      <c r="F35" s="309"/>
      <c r="G35" s="309"/>
      <c r="H35" s="309"/>
      <c r="I35" s="309"/>
      <c r="J35" s="309"/>
      <c r="K35" s="309"/>
      <c r="L35" s="309"/>
      <c r="M35" s="309"/>
      <c r="N35" s="309"/>
      <c r="O35" s="310"/>
      <c r="P35" s="414"/>
      <c r="Q35" s="414"/>
      <c r="R35" s="414">
        <v>10</v>
      </c>
      <c r="S35" s="414">
        <v>0</v>
      </c>
      <c r="T35" s="414">
        <v>10</v>
      </c>
      <c r="U35" s="723">
        <v>8</v>
      </c>
      <c r="V35" s="804">
        <v>6</v>
      </c>
      <c r="W35" s="722">
        <v>0</v>
      </c>
    </row>
    <row r="36" spans="2:23" x14ac:dyDescent="0.2">
      <c r="B36" s="464" t="s">
        <v>503</v>
      </c>
      <c r="C36" s="438" t="s">
        <v>158</v>
      </c>
      <c r="D36" s="438">
        <v>120</v>
      </c>
      <c r="E36" s="438">
        <v>3</v>
      </c>
      <c r="F36" s="309"/>
      <c r="G36" s="309"/>
      <c r="H36" s="309"/>
      <c r="I36" s="309"/>
      <c r="J36" s="309"/>
      <c r="K36" s="309"/>
      <c r="L36" s="309"/>
      <c r="M36" s="309"/>
      <c r="N36" s="309"/>
      <c r="O36" s="310"/>
      <c r="P36" s="414"/>
      <c r="Q36" s="414"/>
      <c r="R36" s="414"/>
      <c r="S36" s="414">
        <v>0</v>
      </c>
      <c r="T36" s="414">
        <v>0</v>
      </c>
      <c r="U36" s="723"/>
      <c r="V36" s="804"/>
      <c r="W36" s="722"/>
    </row>
    <row r="37" spans="2:23" x14ac:dyDescent="0.2">
      <c r="B37" s="442" t="s">
        <v>463</v>
      </c>
      <c r="C37" s="434" t="s">
        <v>158</v>
      </c>
      <c r="D37" s="434">
        <v>120</v>
      </c>
      <c r="E37" s="434">
        <v>4</v>
      </c>
      <c r="F37" s="292"/>
      <c r="G37" s="292"/>
      <c r="H37" s="292"/>
      <c r="I37" s="292"/>
      <c r="J37" s="292"/>
      <c r="K37" s="292"/>
      <c r="L37" s="292"/>
      <c r="M37" s="292"/>
      <c r="N37" s="292"/>
      <c r="O37" s="282"/>
      <c r="P37" s="416"/>
      <c r="Q37" s="416">
        <v>11</v>
      </c>
      <c r="R37" s="416">
        <v>8</v>
      </c>
      <c r="S37" s="416">
        <v>0</v>
      </c>
      <c r="T37" s="416">
        <v>0</v>
      </c>
      <c r="U37" s="416"/>
      <c r="V37" s="805"/>
      <c r="W37" s="668"/>
    </row>
    <row r="38" spans="2:23" x14ac:dyDescent="0.2">
      <c r="B38" s="442" t="s">
        <v>205</v>
      </c>
      <c r="C38" s="434" t="s">
        <v>182</v>
      </c>
      <c r="D38" s="434">
        <v>120</v>
      </c>
      <c r="E38" s="434">
        <v>2</v>
      </c>
      <c r="F38" s="292">
        <v>9</v>
      </c>
      <c r="G38" s="292">
        <v>13</v>
      </c>
      <c r="H38" s="292">
        <v>8</v>
      </c>
      <c r="I38" s="292">
        <v>7</v>
      </c>
      <c r="J38" s="292"/>
      <c r="K38" s="292"/>
      <c r="L38" s="292"/>
      <c r="M38" s="292"/>
      <c r="N38" s="292"/>
      <c r="O38" s="282"/>
      <c r="P38" s="282"/>
      <c r="Q38" s="282"/>
      <c r="R38" s="282"/>
      <c r="S38" s="282"/>
      <c r="T38" s="282"/>
      <c r="U38" s="282"/>
      <c r="V38" s="281"/>
      <c r="W38" s="608"/>
    </row>
    <row r="39" spans="2:23" x14ac:dyDescent="0.2">
      <c r="B39" s="442" t="s">
        <v>205</v>
      </c>
      <c r="C39" s="434" t="s">
        <v>182</v>
      </c>
      <c r="D39" s="434">
        <v>120</v>
      </c>
      <c r="E39" s="434">
        <v>3</v>
      </c>
      <c r="F39" s="292"/>
      <c r="G39" s="292"/>
      <c r="H39" s="292"/>
      <c r="I39" s="292"/>
      <c r="J39" s="292"/>
      <c r="K39" s="292"/>
      <c r="L39" s="292"/>
      <c r="M39" s="292"/>
      <c r="N39" s="292"/>
      <c r="O39" s="282"/>
      <c r="P39" s="282"/>
      <c r="Q39" s="282"/>
      <c r="R39" s="282"/>
      <c r="S39" s="282"/>
      <c r="T39" s="282"/>
      <c r="U39" s="282"/>
      <c r="V39" s="281"/>
      <c r="W39" s="608"/>
    </row>
    <row r="40" spans="2:23" x14ac:dyDescent="0.2">
      <c r="B40" s="442" t="s">
        <v>205</v>
      </c>
      <c r="C40" s="434" t="s">
        <v>182</v>
      </c>
      <c r="D40" s="434">
        <v>240</v>
      </c>
      <c r="E40" s="434">
        <v>3</v>
      </c>
      <c r="F40" s="292"/>
      <c r="G40" s="292"/>
      <c r="H40" s="292"/>
      <c r="I40" s="292"/>
      <c r="J40" s="292">
        <v>9</v>
      </c>
      <c r="K40" s="292">
        <v>9</v>
      </c>
      <c r="L40" s="292">
        <v>0</v>
      </c>
      <c r="M40" s="292">
        <v>0</v>
      </c>
      <c r="N40" s="292">
        <v>0</v>
      </c>
      <c r="O40" s="282"/>
      <c r="P40" s="282"/>
      <c r="Q40" s="282"/>
      <c r="R40" s="282"/>
      <c r="S40" s="282"/>
      <c r="T40" s="282"/>
      <c r="U40" s="282"/>
      <c r="V40" s="281"/>
      <c r="W40" s="608"/>
    </row>
    <row r="41" spans="2:23" x14ac:dyDescent="0.2">
      <c r="B41" s="442" t="s">
        <v>504</v>
      </c>
      <c r="C41" s="434" t="s">
        <v>182</v>
      </c>
      <c r="D41" s="434">
        <v>120</v>
      </c>
      <c r="E41" s="434">
        <v>2</v>
      </c>
      <c r="F41" s="292"/>
      <c r="G41" s="292"/>
      <c r="H41" s="292"/>
      <c r="I41" s="292"/>
      <c r="J41" s="292"/>
      <c r="K41" s="292"/>
      <c r="L41" s="292"/>
      <c r="M41" s="292"/>
      <c r="N41" s="292"/>
      <c r="O41" s="282"/>
      <c r="P41" s="282"/>
      <c r="Q41" s="282"/>
      <c r="R41" s="282"/>
      <c r="S41" s="282">
        <v>0</v>
      </c>
      <c r="T41" s="282">
        <v>0</v>
      </c>
      <c r="U41" s="282"/>
      <c r="V41" s="281"/>
      <c r="W41" s="608"/>
    </row>
    <row r="42" spans="2:23" x14ac:dyDescent="0.2">
      <c r="B42" s="442" t="s">
        <v>505</v>
      </c>
      <c r="C42" s="434" t="s">
        <v>158</v>
      </c>
      <c r="D42" s="434">
        <v>120</v>
      </c>
      <c r="E42" s="434">
        <v>3</v>
      </c>
      <c r="F42" s="292"/>
      <c r="G42" s="292"/>
      <c r="H42" s="292"/>
      <c r="I42" s="292"/>
      <c r="J42" s="292"/>
      <c r="K42" s="292"/>
      <c r="L42" s="292"/>
      <c r="M42" s="292"/>
      <c r="N42" s="292"/>
      <c r="O42" s="282"/>
      <c r="P42" s="282"/>
      <c r="Q42" s="282"/>
      <c r="R42" s="282"/>
      <c r="S42" s="282">
        <v>0</v>
      </c>
      <c r="T42" s="282">
        <v>0</v>
      </c>
      <c r="U42" s="282"/>
      <c r="V42" s="281"/>
      <c r="W42" s="608"/>
    </row>
    <row r="43" spans="2:23" x14ac:dyDescent="0.2">
      <c r="B43" s="442" t="s">
        <v>183</v>
      </c>
      <c r="C43" s="434" t="s">
        <v>180</v>
      </c>
      <c r="D43" s="434">
        <v>160</v>
      </c>
      <c r="E43" s="434">
        <v>2</v>
      </c>
      <c r="F43" s="292"/>
      <c r="G43" s="292"/>
      <c r="H43" s="292"/>
      <c r="I43" s="292"/>
      <c r="J43" s="292"/>
      <c r="K43" s="292"/>
      <c r="L43" s="292"/>
      <c r="M43" s="292"/>
      <c r="N43" s="292"/>
      <c r="O43" s="282"/>
      <c r="P43" s="282"/>
      <c r="Q43" s="282"/>
      <c r="R43" s="282"/>
      <c r="S43" s="282"/>
      <c r="T43" s="282"/>
      <c r="U43" s="282"/>
      <c r="V43" s="281"/>
      <c r="W43" s="608"/>
    </row>
    <row r="44" spans="2:23" ht="11.25" customHeight="1" x14ac:dyDescent="0.2">
      <c r="B44" s="442" t="s">
        <v>183</v>
      </c>
      <c r="C44" s="434" t="s">
        <v>180</v>
      </c>
      <c r="D44" s="434">
        <v>160</v>
      </c>
      <c r="E44" s="434">
        <v>3</v>
      </c>
      <c r="F44" s="292"/>
      <c r="G44" s="292"/>
      <c r="H44" s="292"/>
      <c r="I44" s="292"/>
      <c r="J44" s="292"/>
      <c r="K44" s="292"/>
      <c r="L44" s="292"/>
      <c r="M44" s="292"/>
      <c r="N44" s="292"/>
      <c r="O44" s="282"/>
      <c r="P44" s="282"/>
      <c r="Q44" s="282"/>
      <c r="R44" s="282"/>
      <c r="S44" s="282"/>
      <c r="T44" s="282"/>
      <c r="U44" s="282"/>
      <c r="V44" s="281"/>
      <c r="W44" s="608"/>
    </row>
    <row r="45" spans="2:23" x14ac:dyDescent="0.2">
      <c r="B45" s="442" t="s">
        <v>197</v>
      </c>
      <c r="C45" s="434" t="s">
        <v>182</v>
      </c>
      <c r="D45" s="434">
        <v>240</v>
      </c>
      <c r="E45" s="434">
        <v>3</v>
      </c>
      <c r="F45" s="292">
        <v>27</v>
      </c>
      <c r="G45" s="292">
        <v>29</v>
      </c>
      <c r="H45" s="292">
        <v>15</v>
      </c>
      <c r="I45" s="292">
        <v>25</v>
      </c>
      <c r="J45" s="292">
        <v>21</v>
      </c>
      <c r="K45" s="292">
        <v>21</v>
      </c>
      <c r="L45" s="292">
        <v>20</v>
      </c>
      <c r="M45" s="292">
        <v>29</v>
      </c>
      <c r="N45" s="292">
        <v>17</v>
      </c>
      <c r="O45" s="282">
        <v>16</v>
      </c>
      <c r="P45" s="282"/>
      <c r="Q45" s="282"/>
      <c r="R45" s="282"/>
      <c r="S45" s="282"/>
      <c r="T45" s="282"/>
      <c r="U45" s="282"/>
      <c r="V45" s="281"/>
      <c r="W45" s="608"/>
    </row>
    <row r="46" spans="2:23" x14ac:dyDescent="0.2">
      <c r="B46" s="442" t="s">
        <v>198</v>
      </c>
      <c r="C46" s="434" t="s">
        <v>158</v>
      </c>
      <c r="D46" s="434">
        <v>240</v>
      </c>
      <c r="E46" s="434">
        <v>1</v>
      </c>
      <c r="F46" s="292">
        <v>14</v>
      </c>
      <c r="G46" s="292">
        <v>15</v>
      </c>
      <c r="H46" s="292">
        <v>14</v>
      </c>
      <c r="I46" s="292">
        <v>9</v>
      </c>
      <c r="J46" s="292">
        <v>9</v>
      </c>
      <c r="K46" s="292">
        <v>14</v>
      </c>
      <c r="L46" s="292">
        <v>11</v>
      </c>
      <c r="M46" s="292">
        <v>13</v>
      </c>
      <c r="N46" s="292">
        <v>10</v>
      </c>
      <c r="O46" s="282">
        <v>9</v>
      </c>
      <c r="P46" s="282"/>
      <c r="Q46" s="282"/>
      <c r="R46" s="282"/>
      <c r="S46" s="282"/>
      <c r="T46" s="282"/>
      <c r="U46" s="282"/>
      <c r="V46" s="281"/>
      <c r="W46" s="608"/>
    </row>
    <row r="47" spans="2:23" x14ac:dyDescent="0.2">
      <c r="B47" s="442" t="s">
        <v>198</v>
      </c>
      <c r="C47" s="434" t="s">
        <v>158</v>
      </c>
      <c r="D47" s="434">
        <v>240</v>
      </c>
      <c r="E47" s="434">
        <v>2</v>
      </c>
      <c r="F47" s="292">
        <v>9</v>
      </c>
      <c r="G47" s="292">
        <v>9</v>
      </c>
      <c r="H47" s="292">
        <v>8</v>
      </c>
      <c r="I47" s="292">
        <v>2</v>
      </c>
      <c r="J47" s="292">
        <v>8</v>
      </c>
      <c r="K47" s="292">
        <v>9</v>
      </c>
      <c r="L47" s="292">
        <v>11</v>
      </c>
      <c r="M47" s="292">
        <v>12</v>
      </c>
      <c r="N47" s="292">
        <v>7</v>
      </c>
      <c r="O47" s="282">
        <v>8</v>
      </c>
      <c r="P47" s="282"/>
      <c r="Q47" s="282"/>
      <c r="R47" s="282"/>
      <c r="S47" s="282"/>
      <c r="T47" s="282"/>
      <c r="U47" s="282"/>
      <c r="V47" s="281"/>
      <c r="W47" s="608"/>
    </row>
    <row r="48" spans="2:23" x14ac:dyDescent="0.2">
      <c r="B48" s="442" t="s">
        <v>215</v>
      </c>
      <c r="C48" s="434" t="s">
        <v>158</v>
      </c>
      <c r="D48" s="434">
        <v>140</v>
      </c>
      <c r="E48" s="434">
        <v>1</v>
      </c>
      <c r="F48" s="292">
        <v>9</v>
      </c>
      <c r="G48" s="292">
        <v>8</v>
      </c>
      <c r="H48" s="292">
        <v>13</v>
      </c>
      <c r="I48" s="292"/>
      <c r="J48" s="292"/>
      <c r="K48" s="292"/>
      <c r="L48" s="292"/>
      <c r="M48" s="292"/>
      <c r="N48" s="292"/>
      <c r="O48" s="282"/>
      <c r="P48" s="282"/>
      <c r="Q48" s="282"/>
      <c r="R48" s="282"/>
      <c r="S48" s="282"/>
      <c r="T48" s="282"/>
      <c r="U48" s="282"/>
      <c r="V48" s="281"/>
      <c r="W48" s="608"/>
    </row>
    <row r="49" spans="2:23" x14ac:dyDescent="0.2">
      <c r="B49" s="442" t="s">
        <v>442</v>
      </c>
      <c r="C49" s="434" t="s">
        <v>182</v>
      </c>
      <c r="D49" s="434">
        <v>120</v>
      </c>
      <c r="E49" s="434">
        <v>1</v>
      </c>
      <c r="F49" s="292"/>
      <c r="G49" s="292"/>
      <c r="H49" s="292"/>
      <c r="I49" s="292"/>
      <c r="J49" s="292"/>
      <c r="K49" s="292"/>
      <c r="L49" s="292"/>
      <c r="M49" s="292"/>
      <c r="N49" s="292"/>
      <c r="O49" s="282"/>
      <c r="P49" s="282">
        <v>11</v>
      </c>
      <c r="Q49" s="282">
        <v>18</v>
      </c>
      <c r="R49" s="282">
        <v>19</v>
      </c>
      <c r="S49" s="282">
        <v>32</v>
      </c>
      <c r="T49" s="282">
        <v>23</v>
      </c>
      <c r="U49" s="282">
        <v>13</v>
      </c>
      <c r="V49" s="281">
        <v>21</v>
      </c>
      <c r="W49" s="608">
        <v>29</v>
      </c>
    </row>
    <row r="50" spans="2:23" ht="12" thickBot="1" x14ac:dyDescent="0.25">
      <c r="B50" s="445" t="s">
        <v>443</v>
      </c>
      <c r="C50" s="435" t="s">
        <v>182</v>
      </c>
      <c r="D50" s="435">
        <v>120</v>
      </c>
      <c r="E50" s="435">
        <v>2</v>
      </c>
      <c r="F50" s="301"/>
      <c r="G50" s="301"/>
      <c r="H50" s="301"/>
      <c r="I50" s="301"/>
      <c r="J50" s="301"/>
      <c r="K50" s="301"/>
      <c r="L50" s="301"/>
      <c r="M50" s="301"/>
      <c r="N50" s="301"/>
      <c r="O50" s="293"/>
      <c r="P50" s="293">
        <v>8</v>
      </c>
      <c r="Q50" s="293">
        <v>10</v>
      </c>
      <c r="R50" s="293">
        <v>9</v>
      </c>
      <c r="S50" s="293">
        <v>12</v>
      </c>
      <c r="T50" s="293">
        <v>13</v>
      </c>
      <c r="U50" s="293">
        <v>11</v>
      </c>
      <c r="V50" s="294">
        <v>13</v>
      </c>
      <c r="W50" s="612">
        <v>10</v>
      </c>
    </row>
    <row r="51" spans="2:23" x14ac:dyDescent="0.2">
      <c r="B51" s="457" t="s">
        <v>444</v>
      </c>
      <c r="C51" s="458" t="s">
        <v>158</v>
      </c>
      <c r="D51" s="458">
        <v>120</v>
      </c>
      <c r="E51" s="458">
        <v>3</v>
      </c>
      <c r="F51" s="302"/>
      <c r="G51" s="302"/>
      <c r="H51" s="302"/>
      <c r="I51" s="302"/>
      <c r="J51" s="302"/>
      <c r="K51" s="302"/>
      <c r="L51" s="302"/>
      <c r="M51" s="302"/>
      <c r="N51" s="302"/>
      <c r="O51" s="303"/>
      <c r="P51" s="1167">
        <v>8</v>
      </c>
      <c r="Q51" s="1167">
        <v>0</v>
      </c>
      <c r="R51" s="415">
        <v>8</v>
      </c>
      <c r="S51" s="1167">
        <v>10</v>
      </c>
      <c r="T51" s="1169">
        <v>11</v>
      </c>
      <c r="U51" s="1169">
        <v>8</v>
      </c>
      <c r="V51" s="1176">
        <v>8</v>
      </c>
      <c r="W51" s="1162">
        <v>10</v>
      </c>
    </row>
    <row r="52" spans="2:23" ht="12" thickBot="1" x14ac:dyDescent="0.25">
      <c r="B52" s="466" t="s">
        <v>487</v>
      </c>
      <c r="C52" s="435" t="s">
        <v>158</v>
      </c>
      <c r="D52" s="435">
        <v>120</v>
      </c>
      <c r="E52" s="435">
        <v>4</v>
      </c>
      <c r="F52" s="301"/>
      <c r="G52" s="301"/>
      <c r="H52" s="301"/>
      <c r="I52" s="301"/>
      <c r="J52" s="301"/>
      <c r="K52" s="301"/>
      <c r="L52" s="301"/>
      <c r="M52" s="301"/>
      <c r="N52" s="301"/>
      <c r="O52" s="293"/>
      <c r="P52" s="1127"/>
      <c r="Q52" s="1127"/>
      <c r="R52" s="413">
        <v>8</v>
      </c>
      <c r="S52" s="1127"/>
      <c r="T52" s="1171"/>
      <c r="U52" s="1171"/>
      <c r="V52" s="1178"/>
      <c r="W52" s="1164"/>
    </row>
    <row r="53" spans="2:23" x14ac:dyDescent="0.2">
      <c r="B53" s="457" t="s">
        <v>445</v>
      </c>
      <c r="C53" s="458" t="s">
        <v>158</v>
      </c>
      <c r="D53" s="1165">
        <v>240</v>
      </c>
      <c r="E53" s="458">
        <v>5</v>
      </c>
      <c r="F53" s="302"/>
      <c r="G53" s="302"/>
      <c r="H53" s="302"/>
      <c r="I53" s="302"/>
      <c r="J53" s="302"/>
      <c r="K53" s="302"/>
      <c r="L53" s="302"/>
      <c r="M53" s="302"/>
      <c r="N53" s="302"/>
      <c r="O53" s="303"/>
      <c r="P53" s="1167">
        <v>8</v>
      </c>
      <c r="Q53" s="1174"/>
      <c r="R53" s="1167"/>
      <c r="S53" s="1167">
        <v>9</v>
      </c>
      <c r="T53" s="1169">
        <v>10</v>
      </c>
      <c r="U53" s="1169">
        <v>8</v>
      </c>
      <c r="V53" s="1176">
        <v>7</v>
      </c>
      <c r="W53" s="1162">
        <v>9</v>
      </c>
    </row>
    <row r="54" spans="2:23" ht="13.5" customHeight="1" thickBot="1" x14ac:dyDescent="0.25">
      <c r="B54" s="459"/>
      <c r="C54" s="460" t="s">
        <v>158</v>
      </c>
      <c r="D54" s="1166"/>
      <c r="E54" s="460">
        <v>6</v>
      </c>
      <c r="F54" s="304"/>
      <c r="G54" s="304"/>
      <c r="H54" s="304"/>
      <c r="I54" s="304"/>
      <c r="J54" s="304"/>
      <c r="K54" s="304"/>
      <c r="L54" s="304"/>
      <c r="M54" s="304"/>
      <c r="N54" s="304"/>
      <c r="O54" s="305"/>
      <c r="P54" s="1168"/>
      <c r="Q54" s="1175"/>
      <c r="R54" s="1168"/>
      <c r="S54" s="1168"/>
      <c r="T54" s="1170"/>
      <c r="U54" s="1170"/>
      <c r="V54" s="1177"/>
      <c r="W54" s="1163"/>
    </row>
    <row r="55" spans="2:23" x14ac:dyDescent="0.2">
      <c r="B55" s="464" t="s">
        <v>200</v>
      </c>
      <c r="C55" s="438" t="s">
        <v>158</v>
      </c>
      <c r="D55" s="438">
        <v>120</v>
      </c>
      <c r="E55" s="438">
        <v>1</v>
      </c>
      <c r="F55" s="309"/>
      <c r="G55" s="309"/>
      <c r="H55" s="309">
        <v>10</v>
      </c>
      <c r="I55" s="309"/>
      <c r="J55" s="309"/>
      <c r="K55" s="309"/>
      <c r="L55" s="309"/>
      <c r="M55" s="309"/>
      <c r="N55" s="309"/>
      <c r="O55" s="310"/>
      <c r="P55" s="310"/>
      <c r="Q55" s="310"/>
      <c r="R55" s="310"/>
      <c r="S55" s="310"/>
      <c r="T55" s="310"/>
      <c r="U55" s="310"/>
      <c r="V55" s="803"/>
      <c r="W55" s="616"/>
    </row>
    <row r="56" spans="2:23" x14ac:dyDescent="0.2">
      <c r="B56" s="442" t="s">
        <v>216</v>
      </c>
      <c r="C56" s="434" t="s">
        <v>158</v>
      </c>
      <c r="D56" s="434">
        <v>140</v>
      </c>
      <c r="E56" s="434">
        <v>1</v>
      </c>
      <c r="F56" s="292"/>
      <c r="G56" s="292"/>
      <c r="H56" s="292"/>
      <c r="I56" s="292"/>
      <c r="J56" s="292"/>
      <c r="K56" s="292"/>
      <c r="L56" s="292"/>
      <c r="M56" s="292"/>
      <c r="N56" s="292"/>
      <c r="O56" s="282"/>
      <c r="P56" s="282"/>
      <c r="Q56" s="282"/>
      <c r="R56" s="282"/>
      <c r="S56" s="282"/>
      <c r="T56" s="282"/>
      <c r="U56" s="282"/>
      <c r="V56" s="281"/>
      <c r="W56" s="608"/>
    </row>
    <row r="57" spans="2:23" x14ac:dyDescent="0.2">
      <c r="B57" s="442" t="s">
        <v>283</v>
      </c>
      <c r="C57" s="434" t="s">
        <v>158</v>
      </c>
      <c r="D57" s="434">
        <v>120</v>
      </c>
      <c r="E57" s="434">
        <v>1</v>
      </c>
      <c r="F57" s="292"/>
      <c r="G57" s="292"/>
      <c r="H57" s="292"/>
      <c r="I57" s="292">
        <v>17</v>
      </c>
      <c r="J57" s="292">
        <v>8</v>
      </c>
      <c r="K57" s="292">
        <v>0</v>
      </c>
      <c r="L57" s="292">
        <v>7</v>
      </c>
      <c r="M57" s="292">
        <v>8</v>
      </c>
      <c r="N57" s="292">
        <v>10</v>
      </c>
      <c r="O57" s="282"/>
      <c r="P57" s="282"/>
      <c r="Q57" s="282"/>
      <c r="R57" s="282"/>
      <c r="S57" s="282"/>
      <c r="T57" s="282"/>
      <c r="U57" s="282"/>
      <c r="V57" s="281"/>
      <c r="W57" s="608"/>
    </row>
    <row r="58" spans="2:23" x14ac:dyDescent="0.2">
      <c r="B58" s="442" t="s">
        <v>284</v>
      </c>
      <c r="C58" s="434" t="s">
        <v>158</v>
      </c>
      <c r="D58" s="434">
        <v>120</v>
      </c>
      <c r="E58" s="434">
        <v>2</v>
      </c>
      <c r="F58" s="292"/>
      <c r="G58" s="292"/>
      <c r="H58" s="292"/>
      <c r="I58" s="292">
        <v>11</v>
      </c>
      <c r="J58" s="292">
        <v>13</v>
      </c>
      <c r="K58" s="292">
        <v>0</v>
      </c>
      <c r="L58" s="292"/>
      <c r="M58" s="292">
        <v>1</v>
      </c>
      <c r="N58" s="292">
        <v>3</v>
      </c>
      <c r="O58" s="282"/>
      <c r="P58" s="282"/>
      <c r="Q58" s="282"/>
      <c r="R58" s="282"/>
      <c r="S58" s="282"/>
      <c r="T58" s="282"/>
      <c r="U58" s="282"/>
      <c r="V58" s="281"/>
      <c r="W58" s="608"/>
    </row>
    <row r="59" spans="2:23" x14ac:dyDescent="0.2">
      <c r="B59" s="442" t="s">
        <v>284</v>
      </c>
      <c r="C59" s="434" t="s">
        <v>158</v>
      </c>
      <c r="D59" s="434">
        <v>120</v>
      </c>
      <c r="E59" s="434">
        <v>3</v>
      </c>
      <c r="F59" s="292"/>
      <c r="G59" s="292"/>
      <c r="H59" s="292"/>
      <c r="I59" s="292"/>
      <c r="J59" s="292"/>
      <c r="K59" s="292">
        <v>12</v>
      </c>
      <c r="L59" s="292"/>
      <c r="M59" s="292">
        <v>0</v>
      </c>
      <c r="N59" s="292">
        <v>0</v>
      </c>
      <c r="O59" s="282"/>
      <c r="P59" s="282"/>
      <c r="Q59" s="282"/>
      <c r="R59" s="282"/>
      <c r="S59" s="282"/>
      <c r="T59" s="282"/>
      <c r="U59" s="282"/>
      <c r="V59" s="281"/>
      <c r="W59" s="608"/>
    </row>
    <row r="60" spans="2:23" x14ac:dyDescent="0.2">
      <c r="B60" s="442" t="s">
        <v>216</v>
      </c>
      <c r="C60" s="434" t="s">
        <v>158</v>
      </c>
      <c r="D60" s="434">
        <v>120</v>
      </c>
      <c r="E60" s="434">
        <v>1</v>
      </c>
      <c r="F60" s="292">
        <v>17</v>
      </c>
      <c r="G60" s="292">
        <v>16</v>
      </c>
      <c r="H60" s="292"/>
      <c r="I60" s="292"/>
      <c r="J60" s="292"/>
      <c r="K60" s="292"/>
      <c r="L60" s="292"/>
      <c r="M60" s="292"/>
      <c r="N60" s="292"/>
      <c r="O60" s="282"/>
      <c r="P60" s="282"/>
      <c r="Q60" s="282"/>
      <c r="R60" s="282"/>
      <c r="S60" s="282"/>
      <c r="T60" s="282"/>
      <c r="U60" s="282"/>
      <c r="V60" s="281"/>
      <c r="W60" s="608"/>
    </row>
    <row r="61" spans="2:23" x14ac:dyDescent="0.2">
      <c r="B61" s="442" t="s">
        <v>216</v>
      </c>
      <c r="C61" s="434" t="s">
        <v>158</v>
      </c>
      <c r="D61" s="434">
        <v>120</v>
      </c>
      <c r="E61" s="434">
        <v>2</v>
      </c>
      <c r="F61" s="292">
        <v>21</v>
      </c>
      <c r="G61" s="292">
        <v>11</v>
      </c>
      <c r="H61" s="292">
        <v>11</v>
      </c>
      <c r="I61" s="292"/>
      <c r="J61" s="292"/>
      <c r="K61" s="292"/>
      <c r="L61" s="292"/>
      <c r="M61" s="292"/>
      <c r="N61" s="292"/>
      <c r="O61" s="282"/>
      <c r="P61" s="282"/>
      <c r="Q61" s="282"/>
      <c r="R61" s="282"/>
      <c r="S61" s="282"/>
      <c r="T61" s="282"/>
      <c r="U61" s="282"/>
      <c r="V61" s="281"/>
      <c r="W61" s="608"/>
    </row>
    <row r="62" spans="2:23" x14ac:dyDescent="0.2">
      <c r="B62" s="442" t="s">
        <v>216</v>
      </c>
      <c r="C62" s="434" t="s">
        <v>158</v>
      </c>
      <c r="D62" s="434">
        <v>120</v>
      </c>
      <c r="E62" s="434">
        <v>3</v>
      </c>
      <c r="F62" s="292">
        <v>18</v>
      </c>
      <c r="G62" s="292">
        <v>16</v>
      </c>
      <c r="H62" s="292">
        <v>8</v>
      </c>
      <c r="I62" s="292"/>
      <c r="J62" s="292"/>
      <c r="K62" s="292"/>
      <c r="L62" s="292"/>
      <c r="M62" s="292"/>
      <c r="N62" s="292"/>
      <c r="O62" s="282"/>
      <c r="P62" s="282"/>
      <c r="Q62" s="282"/>
      <c r="R62" s="282"/>
      <c r="S62" s="282"/>
      <c r="T62" s="282"/>
      <c r="U62" s="282"/>
      <c r="V62" s="281"/>
      <c r="W62" s="608"/>
    </row>
    <row r="63" spans="2:23" x14ac:dyDescent="0.2">
      <c r="B63" s="442" t="s">
        <v>448</v>
      </c>
      <c r="C63" s="434"/>
      <c r="D63" s="434">
        <v>40</v>
      </c>
      <c r="E63" s="434"/>
      <c r="F63" s="292"/>
      <c r="G63" s="292"/>
      <c r="H63" s="292"/>
      <c r="I63" s="292"/>
      <c r="J63" s="292"/>
      <c r="K63" s="292"/>
      <c r="L63" s="292"/>
      <c r="M63" s="292"/>
      <c r="N63" s="292"/>
      <c r="O63" s="282"/>
      <c r="P63" s="282">
        <v>12</v>
      </c>
      <c r="Q63" s="282">
        <v>10</v>
      </c>
      <c r="R63" s="282"/>
      <c r="S63" s="282">
        <v>12</v>
      </c>
      <c r="T63" s="282">
        <v>11</v>
      </c>
      <c r="U63" s="282">
        <v>8</v>
      </c>
      <c r="V63" s="281">
        <v>12</v>
      </c>
      <c r="W63" s="608">
        <v>8</v>
      </c>
    </row>
    <row r="64" spans="2:23" x14ac:dyDescent="0.2">
      <c r="B64" s="442" t="s">
        <v>506</v>
      </c>
      <c r="C64" s="434"/>
      <c r="D64" s="434">
        <v>40</v>
      </c>
      <c r="E64" s="434"/>
      <c r="F64" s="292"/>
      <c r="G64" s="292"/>
      <c r="H64" s="292"/>
      <c r="I64" s="292"/>
      <c r="J64" s="292"/>
      <c r="K64" s="292"/>
      <c r="L64" s="292"/>
      <c r="M64" s="292"/>
      <c r="N64" s="292"/>
      <c r="O64" s="282"/>
      <c r="P64" s="282"/>
      <c r="Q64" s="282"/>
      <c r="R64" s="282"/>
      <c r="S64" s="282">
        <v>0</v>
      </c>
      <c r="T64" s="282">
        <v>0</v>
      </c>
      <c r="U64" s="282"/>
      <c r="V64" s="281"/>
      <c r="W64" s="608"/>
    </row>
    <row r="65" spans="2:23" x14ac:dyDescent="0.2">
      <c r="B65" s="442" t="s">
        <v>507</v>
      </c>
      <c r="C65" s="434"/>
      <c r="D65" s="434">
        <v>40</v>
      </c>
      <c r="E65" s="434"/>
      <c r="F65" s="292"/>
      <c r="G65" s="292"/>
      <c r="H65" s="292"/>
      <c r="I65" s="292"/>
      <c r="J65" s="292"/>
      <c r="K65" s="292"/>
      <c r="L65" s="292"/>
      <c r="M65" s="292"/>
      <c r="N65" s="292"/>
      <c r="O65" s="282"/>
      <c r="P65" s="282"/>
      <c r="Q65" s="282"/>
      <c r="R65" s="282"/>
      <c r="S65" s="282">
        <v>0</v>
      </c>
      <c r="T65" s="282">
        <v>0</v>
      </c>
      <c r="U65" s="282"/>
      <c r="V65" s="281"/>
      <c r="W65" s="608"/>
    </row>
    <row r="66" spans="2:23" x14ac:dyDescent="0.2">
      <c r="B66" s="442" t="s">
        <v>247</v>
      </c>
      <c r="C66" s="434" t="s">
        <v>158</v>
      </c>
      <c r="D66" s="434">
        <v>120</v>
      </c>
      <c r="E66" s="434">
        <v>1</v>
      </c>
      <c r="F66" s="292">
        <v>9</v>
      </c>
      <c r="G66" s="292">
        <v>9</v>
      </c>
      <c r="H66" s="292"/>
      <c r="I66" s="292"/>
      <c r="J66" s="292"/>
      <c r="K66" s="292"/>
      <c r="L66" s="292"/>
      <c r="M66" s="292"/>
      <c r="N66" s="292"/>
      <c r="O66" s="282"/>
      <c r="P66" s="282"/>
      <c r="Q66" s="282"/>
      <c r="R66" s="282"/>
      <c r="S66" s="282"/>
      <c r="T66" s="282"/>
      <c r="U66" s="282"/>
      <c r="V66" s="281"/>
      <c r="W66" s="608"/>
    </row>
    <row r="67" spans="2:23" x14ac:dyDescent="0.2">
      <c r="B67" s="442" t="s">
        <v>247</v>
      </c>
      <c r="C67" s="434" t="s">
        <v>158</v>
      </c>
      <c r="D67" s="434">
        <v>120</v>
      </c>
      <c r="E67" s="434">
        <v>4</v>
      </c>
      <c r="F67" s="292"/>
      <c r="G67" s="292"/>
      <c r="H67" s="292">
        <v>8</v>
      </c>
      <c r="I67" s="292"/>
      <c r="J67" s="292"/>
      <c r="K67" s="292"/>
      <c r="L67" s="292"/>
      <c r="M67" s="292"/>
      <c r="N67" s="292"/>
      <c r="O67" s="282"/>
      <c r="P67" s="282"/>
      <c r="Q67" s="282"/>
      <c r="R67" s="282"/>
      <c r="S67" s="282"/>
      <c r="T67" s="282"/>
      <c r="U67" s="282"/>
      <c r="V67" s="281"/>
      <c r="W67" s="608"/>
    </row>
    <row r="68" spans="2:23" x14ac:dyDescent="0.2">
      <c r="B68" s="442" t="s">
        <v>217</v>
      </c>
      <c r="C68" s="434" t="s">
        <v>158</v>
      </c>
      <c r="D68" s="434">
        <v>100</v>
      </c>
      <c r="E68" s="434">
        <v>1</v>
      </c>
      <c r="F68" s="292"/>
      <c r="G68" s="292"/>
      <c r="H68" s="292"/>
      <c r="I68" s="292"/>
      <c r="J68" s="292"/>
      <c r="K68" s="292"/>
      <c r="L68" s="292"/>
      <c r="M68" s="292"/>
      <c r="N68" s="292"/>
      <c r="O68" s="282"/>
      <c r="P68" s="282"/>
      <c r="Q68" s="282"/>
      <c r="R68" s="282"/>
      <c r="S68" s="282"/>
      <c r="T68" s="282"/>
      <c r="U68" s="282"/>
      <c r="V68" s="281"/>
      <c r="W68" s="608"/>
    </row>
    <row r="69" spans="2:23" x14ac:dyDescent="0.2">
      <c r="B69" s="442" t="s">
        <v>218</v>
      </c>
      <c r="C69" s="434" t="s">
        <v>158</v>
      </c>
      <c r="D69" s="434">
        <v>100</v>
      </c>
      <c r="E69" s="434">
        <v>1</v>
      </c>
      <c r="F69" s="292"/>
      <c r="G69" s="292"/>
      <c r="H69" s="292"/>
      <c r="I69" s="292"/>
      <c r="J69" s="292"/>
      <c r="K69" s="292"/>
      <c r="L69" s="292"/>
      <c r="M69" s="292"/>
      <c r="N69" s="292"/>
      <c r="O69" s="282"/>
      <c r="P69" s="282"/>
      <c r="Q69" s="282"/>
      <c r="R69" s="282"/>
      <c r="S69" s="282"/>
      <c r="T69" s="282"/>
      <c r="U69" s="282"/>
      <c r="V69" s="281"/>
      <c r="W69" s="608"/>
    </row>
    <row r="70" spans="2:23" x14ac:dyDescent="0.2">
      <c r="B70" s="442" t="s">
        <v>219</v>
      </c>
      <c r="C70" s="434" t="s">
        <v>158</v>
      </c>
      <c r="D70" s="434">
        <v>100</v>
      </c>
      <c r="E70" s="434">
        <v>1</v>
      </c>
      <c r="F70" s="292"/>
      <c r="G70" s="292"/>
      <c r="H70" s="292"/>
      <c r="I70" s="292"/>
      <c r="J70" s="292"/>
      <c r="K70" s="292"/>
      <c r="L70" s="292"/>
      <c r="M70" s="292"/>
      <c r="N70" s="292"/>
      <c r="O70" s="282"/>
      <c r="P70" s="282"/>
      <c r="Q70" s="282"/>
      <c r="R70" s="282"/>
      <c r="S70" s="282"/>
      <c r="T70" s="282"/>
      <c r="U70" s="282"/>
      <c r="V70" s="281"/>
      <c r="W70" s="608"/>
    </row>
    <row r="71" spans="2:23" x14ac:dyDescent="0.2">
      <c r="B71" s="442" t="s">
        <v>464</v>
      </c>
      <c r="C71" s="434" t="s">
        <v>158</v>
      </c>
      <c r="D71" s="434">
        <v>120</v>
      </c>
      <c r="E71" s="434">
        <v>2</v>
      </c>
      <c r="F71" s="292"/>
      <c r="G71" s="292"/>
      <c r="H71" s="292"/>
      <c r="I71" s="292"/>
      <c r="J71" s="292"/>
      <c r="K71" s="292"/>
      <c r="L71" s="292"/>
      <c r="M71" s="292"/>
      <c r="N71" s="292"/>
      <c r="O71" s="282"/>
      <c r="P71" s="416"/>
      <c r="Q71" s="416">
        <v>11</v>
      </c>
      <c r="R71" s="416"/>
      <c r="S71" s="416"/>
      <c r="T71" s="416"/>
      <c r="U71" s="416"/>
      <c r="V71" s="805"/>
      <c r="W71" s="668"/>
    </row>
    <row r="72" spans="2:23" x14ac:dyDescent="0.2">
      <c r="B72" s="442" t="s">
        <v>204</v>
      </c>
      <c r="C72" s="434" t="s">
        <v>180</v>
      </c>
      <c r="D72" s="434">
        <v>240</v>
      </c>
      <c r="E72" s="434">
        <v>1</v>
      </c>
      <c r="F72" s="292">
        <v>5</v>
      </c>
      <c r="G72" s="292">
        <v>4</v>
      </c>
      <c r="H72" s="292"/>
      <c r="I72" s="292"/>
      <c r="J72" s="292"/>
      <c r="K72" s="292"/>
      <c r="L72" s="292"/>
      <c r="M72" s="292"/>
      <c r="N72" s="292"/>
      <c r="O72" s="282"/>
      <c r="P72" s="282"/>
      <c r="Q72" s="282"/>
      <c r="R72" s="282"/>
      <c r="S72" s="282"/>
      <c r="T72" s="282"/>
      <c r="U72" s="282"/>
      <c r="V72" s="281"/>
      <c r="W72" s="608"/>
    </row>
    <row r="73" spans="2:23" x14ac:dyDescent="0.2">
      <c r="B73" s="442" t="s">
        <v>204</v>
      </c>
      <c r="C73" s="434" t="s">
        <v>180</v>
      </c>
      <c r="D73" s="434">
        <v>240</v>
      </c>
      <c r="E73" s="434">
        <v>2</v>
      </c>
      <c r="F73" s="292">
        <v>4</v>
      </c>
      <c r="G73" s="292">
        <v>6</v>
      </c>
      <c r="H73" s="292"/>
      <c r="I73" s="292"/>
      <c r="J73" s="292"/>
      <c r="K73" s="292"/>
      <c r="L73" s="292"/>
      <c r="M73" s="292"/>
      <c r="N73" s="292"/>
      <c r="O73" s="282"/>
      <c r="P73" s="282"/>
      <c r="Q73" s="282"/>
      <c r="R73" s="282"/>
      <c r="S73" s="282"/>
      <c r="T73" s="282"/>
      <c r="U73" s="282"/>
      <c r="V73" s="281"/>
      <c r="W73" s="608"/>
    </row>
    <row r="74" spans="2:23" x14ac:dyDescent="0.2">
      <c r="B74" s="442" t="s">
        <v>274</v>
      </c>
      <c r="C74" s="434" t="s">
        <v>177</v>
      </c>
      <c r="D74" s="434">
        <v>240</v>
      </c>
      <c r="E74" s="434" t="s">
        <v>173</v>
      </c>
      <c r="F74" s="292"/>
      <c r="G74" s="292">
        <v>11</v>
      </c>
      <c r="H74" s="292"/>
      <c r="I74" s="292"/>
      <c r="J74" s="292"/>
      <c r="K74" s="292"/>
      <c r="L74" s="292"/>
      <c r="M74" s="292"/>
      <c r="N74" s="292"/>
      <c r="O74" s="282"/>
      <c r="P74" s="282"/>
      <c r="Q74" s="282"/>
      <c r="R74" s="282"/>
      <c r="S74" s="282"/>
      <c r="T74" s="282"/>
      <c r="U74" s="282"/>
      <c r="V74" s="281"/>
      <c r="W74" s="608"/>
    </row>
    <row r="75" spans="2:23" x14ac:dyDescent="0.2">
      <c r="B75" s="442" t="s">
        <v>220</v>
      </c>
      <c r="C75" s="434" t="s">
        <v>177</v>
      </c>
      <c r="D75" s="434">
        <v>240</v>
      </c>
      <c r="E75" s="434" t="s">
        <v>173</v>
      </c>
      <c r="F75" s="292"/>
      <c r="G75" s="292"/>
      <c r="H75" s="292"/>
      <c r="I75" s="292"/>
      <c r="J75" s="292"/>
      <c r="K75" s="292"/>
      <c r="L75" s="292"/>
      <c r="M75" s="292"/>
      <c r="N75" s="292"/>
      <c r="O75" s="282"/>
      <c r="P75" s="282"/>
      <c r="Q75" s="282"/>
      <c r="R75" s="282"/>
      <c r="S75" s="282"/>
      <c r="T75" s="282"/>
      <c r="U75" s="282"/>
      <c r="V75" s="281"/>
      <c r="W75" s="608"/>
    </row>
    <row r="76" spans="2:23" x14ac:dyDescent="0.2">
      <c r="B76" s="442" t="s">
        <v>221</v>
      </c>
      <c r="C76" s="434" t="s">
        <v>177</v>
      </c>
      <c r="D76" s="434">
        <v>240</v>
      </c>
      <c r="E76" s="434" t="s">
        <v>173</v>
      </c>
      <c r="F76" s="292"/>
      <c r="G76" s="292">
        <v>13</v>
      </c>
      <c r="H76" s="292"/>
      <c r="I76" s="292"/>
      <c r="J76" s="292"/>
      <c r="K76" s="292"/>
      <c r="L76" s="292"/>
      <c r="M76" s="292"/>
      <c r="N76" s="292"/>
      <c r="O76" s="282"/>
      <c r="P76" s="282"/>
      <c r="Q76" s="282"/>
      <c r="R76" s="282"/>
      <c r="S76" s="282"/>
      <c r="T76" s="282"/>
      <c r="U76" s="282"/>
      <c r="V76" s="281"/>
      <c r="W76" s="608"/>
    </row>
    <row r="77" spans="2:23" x14ac:dyDescent="0.2">
      <c r="B77" s="442" t="s">
        <v>222</v>
      </c>
      <c r="C77" s="434" t="s">
        <v>177</v>
      </c>
      <c r="D77" s="434">
        <v>240</v>
      </c>
      <c r="E77" s="434" t="s">
        <v>173</v>
      </c>
      <c r="F77" s="292">
        <v>8</v>
      </c>
      <c r="G77" s="292"/>
      <c r="H77" s="292"/>
      <c r="I77" s="292"/>
      <c r="J77" s="292"/>
      <c r="K77" s="292"/>
      <c r="L77" s="292"/>
      <c r="M77" s="292"/>
      <c r="N77" s="292"/>
      <c r="O77" s="282"/>
      <c r="P77" s="282"/>
      <c r="Q77" s="282"/>
      <c r="R77" s="282"/>
      <c r="S77" s="282"/>
      <c r="T77" s="282"/>
      <c r="U77" s="282"/>
      <c r="V77" s="281"/>
      <c r="W77" s="608"/>
    </row>
    <row r="78" spans="2:23" x14ac:dyDescent="0.2">
      <c r="B78" s="442" t="s">
        <v>223</v>
      </c>
      <c r="C78" s="434" t="s">
        <v>177</v>
      </c>
      <c r="D78" s="434">
        <v>240</v>
      </c>
      <c r="E78" s="434" t="s">
        <v>173</v>
      </c>
      <c r="F78" s="292"/>
      <c r="G78" s="292"/>
      <c r="H78" s="292"/>
      <c r="I78" s="292"/>
      <c r="J78" s="292"/>
      <c r="K78" s="292"/>
      <c r="L78" s="292"/>
      <c r="M78" s="292"/>
      <c r="N78" s="292"/>
      <c r="O78" s="282"/>
      <c r="P78" s="282"/>
      <c r="Q78" s="282"/>
      <c r="R78" s="282"/>
      <c r="S78" s="282"/>
      <c r="T78" s="282"/>
      <c r="U78" s="282"/>
      <c r="V78" s="281"/>
      <c r="W78" s="608"/>
    </row>
    <row r="79" spans="2:23" x14ac:dyDescent="0.2">
      <c r="B79" s="445" t="s">
        <v>266</v>
      </c>
      <c r="C79" s="435" t="s">
        <v>177</v>
      </c>
      <c r="D79" s="435">
        <v>240</v>
      </c>
      <c r="E79" s="435" t="s">
        <v>173</v>
      </c>
      <c r="F79" s="301">
        <v>16</v>
      </c>
      <c r="G79" s="301"/>
      <c r="H79" s="301"/>
      <c r="I79" s="301"/>
      <c r="J79" s="301"/>
      <c r="K79" s="301"/>
      <c r="L79" s="301"/>
      <c r="M79" s="301"/>
      <c r="N79" s="301"/>
      <c r="O79" s="293"/>
      <c r="P79" s="293"/>
      <c r="Q79" s="293"/>
      <c r="R79" s="293"/>
      <c r="S79" s="293"/>
      <c r="T79" s="293"/>
      <c r="U79" s="293"/>
      <c r="V79" s="294"/>
      <c r="W79" s="612"/>
    </row>
    <row r="80" spans="2:23" x14ac:dyDescent="0.2">
      <c r="B80" s="610" t="s">
        <v>355</v>
      </c>
      <c r="C80" s="610"/>
      <c r="D80" s="610"/>
      <c r="E80" s="610"/>
      <c r="F80" s="611">
        <f t="shared" ref="F80:R80" si="0">SUM(F11:F79)</f>
        <v>214</v>
      </c>
      <c r="G80" s="611">
        <f t="shared" si="0"/>
        <v>225</v>
      </c>
      <c r="H80" s="611">
        <f t="shared" si="0"/>
        <v>138</v>
      </c>
      <c r="I80" s="611">
        <f t="shared" si="0"/>
        <v>110</v>
      </c>
      <c r="J80" s="611">
        <f t="shared" si="0"/>
        <v>122</v>
      </c>
      <c r="K80" s="611">
        <f t="shared" si="0"/>
        <v>96</v>
      </c>
      <c r="L80" s="611">
        <f t="shared" si="0"/>
        <v>86</v>
      </c>
      <c r="M80" s="611">
        <f t="shared" si="0"/>
        <v>91</v>
      </c>
      <c r="N80" s="611">
        <f t="shared" si="0"/>
        <v>83</v>
      </c>
      <c r="O80" s="611">
        <f t="shared" si="0"/>
        <v>72</v>
      </c>
      <c r="P80" s="611">
        <f t="shared" si="0"/>
        <v>111</v>
      </c>
      <c r="Q80" s="611">
        <f t="shared" si="0"/>
        <v>104</v>
      </c>
      <c r="R80" s="611">
        <f t="shared" si="0"/>
        <v>111</v>
      </c>
      <c r="S80" s="611">
        <f>SUM(S11:S79)</f>
        <v>147</v>
      </c>
      <c r="T80" s="611">
        <f>SUM(T11:T79)</f>
        <v>142</v>
      </c>
      <c r="U80" s="611">
        <f>SUM(U11:U79)</f>
        <v>114</v>
      </c>
      <c r="V80" s="611">
        <f>SUM(V11:V79)</f>
        <v>124</v>
      </c>
      <c r="W80" s="298">
        <f>SUM(W11:W79)</f>
        <v>121</v>
      </c>
    </row>
  </sheetData>
  <mergeCells count="51">
    <mergeCell ref="V53:V54"/>
    <mergeCell ref="V14:V15"/>
    <mergeCell ref="V18:V19"/>
    <mergeCell ref="V30:V31"/>
    <mergeCell ref="V33:V34"/>
    <mergeCell ref="V51:V52"/>
    <mergeCell ref="B2:T2"/>
    <mergeCell ref="T51:T52"/>
    <mergeCell ref="D53:D54"/>
    <mergeCell ref="B3:T3"/>
    <mergeCell ref="B4:T4"/>
    <mergeCell ref="B5:T5"/>
    <mergeCell ref="B6:T6"/>
    <mergeCell ref="D14:D15"/>
    <mergeCell ref="T14:T15"/>
    <mergeCell ref="P16:P17"/>
    <mergeCell ref="Q16:Q17"/>
    <mergeCell ref="R16:R17"/>
    <mergeCell ref="S16:S17"/>
    <mergeCell ref="Q33:Q34"/>
    <mergeCell ref="Q53:Q54"/>
    <mergeCell ref="P33:P34"/>
    <mergeCell ref="R33:R34"/>
    <mergeCell ref="S33:S34"/>
    <mergeCell ref="T33:T34"/>
    <mergeCell ref="S51:S52"/>
    <mergeCell ref="U14:U15"/>
    <mergeCell ref="U18:U19"/>
    <mergeCell ref="U30:U31"/>
    <mergeCell ref="U33:U34"/>
    <mergeCell ref="U51:U52"/>
    <mergeCell ref="P53:P54"/>
    <mergeCell ref="P51:P52"/>
    <mergeCell ref="Q51:Q52"/>
    <mergeCell ref="U53:U54"/>
    <mergeCell ref="T53:T54"/>
    <mergeCell ref="R53:R54"/>
    <mergeCell ref="S53:S54"/>
    <mergeCell ref="D18:D19"/>
    <mergeCell ref="T18:T19"/>
    <mergeCell ref="P30:P31"/>
    <mergeCell ref="Q30:Q31"/>
    <mergeCell ref="R30:R31"/>
    <mergeCell ref="S30:S31"/>
    <mergeCell ref="T30:T31"/>
    <mergeCell ref="W53:W54"/>
    <mergeCell ref="W14:W15"/>
    <mergeCell ref="W18:W19"/>
    <mergeCell ref="W30:W31"/>
    <mergeCell ref="W33:W34"/>
    <mergeCell ref="W51:W52"/>
  </mergeCells>
  <phoneticPr fontId="4" type="noConversion"/>
  <pageMargins left="0.35433070866141736" right="0.35433070866141736" top="0.78740157480314965"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W126"/>
  <sheetViews>
    <sheetView topLeftCell="A94" zoomScaleNormal="100" workbookViewId="0">
      <selection activeCell="E103" sqref="E103"/>
    </sheetView>
  </sheetViews>
  <sheetFormatPr baseColWidth="10" defaultColWidth="11.42578125" defaultRowHeight="11.25" x14ac:dyDescent="0.2"/>
  <cols>
    <col min="1" max="1" width="1.42578125" style="71" customWidth="1"/>
    <col min="2" max="2" width="36.140625" style="71" bestFit="1" customWidth="1"/>
    <col min="3" max="3" width="5" style="71" bestFit="1" customWidth="1"/>
    <col min="4" max="4" width="5" style="71" customWidth="1"/>
    <col min="5" max="5" width="8.28515625" style="71" bestFit="1" customWidth="1"/>
    <col min="6" max="9" width="4.42578125" style="71" bestFit="1" customWidth="1"/>
    <col min="10" max="10" width="4.42578125" style="218" bestFit="1" customWidth="1"/>
    <col min="11" max="15" width="4.42578125" style="71" bestFit="1" customWidth="1"/>
    <col min="16" max="17" width="4.42578125" style="311" bestFit="1" customWidth="1"/>
    <col min="18" max="18" width="4.28515625" style="71" bestFit="1" customWidth="1"/>
    <col min="19" max="19" width="4.28515625" style="311" bestFit="1" customWidth="1"/>
    <col min="20" max="22" width="4.28515625" style="35" bestFit="1" customWidth="1"/>
    <col min="23" max="23" width="4.42578125" style="35" customWidth="1"/>
    <col min="24" max="16384" width="11.42578125" style="35"/>
  </cols>
  <sheetData>
    <row r="1" spans="1:23" ht="12" thickBot="1" x14ac:dyDescent="0.25"/>
    <row r="2" spans="1:23" ht="15" customHeight="1" x14ac:dyDescent="0.25">
      <c r="B2" s="1131" t="s">
        <v>695</v>
      </c>
      <c r="C2" s="1132"/>
      <c r="D2" s="1132"/>
      <c r="E2" s="1132"/>
      <c r="F2" s="1132"/>
      <c r="G2" s="1132"/>
      <c r="H2" s="1132"/>
      <c r="I2" s="1132"/>
      <c r="J2" s="1132"/>
      <c r="K2" s="1132"/>
      <c r="L2" s="1132"/>
      <c r="M2" s="1132"/>
      <c r="N2" s="1132"/>
      <c r="O2" s="1132"/>
      <c r="P2" s="1132"/>
      <c r="Q2" s="1132"/>
      <c r="R2" s="1132"/>
      <c r="S2" s="1132"/>
      <c r="T2" s="1133"/>
    </row>
    <row r="3" spans="1:23" s="50" customFormat="1" ht="15" customHeight="1" x14ac:dyDescent="0.25">
      <c r="A3" s="63"/>
      <c r="B3" s="1143" t="s">
        <v>692</v>
      </c>
      <c r="C3" s="1144"/>
      <c r="D3" s="1144"/>
      <c r="E3" s="1144"/>
      <c r="F3" s="1144"/>
      <c r="G3" s="1144"/>
      <c r="H3" s="1144"/>
      <c r="I3" s="1144"/>
      <c r="J3" s="1144"/>
      <c r="K3" s="1144"/>
      <c r="L3" s="1144"/>
      <c r="M3" s="1144"/>
      <c r="N3" s="1144"/>
      <c r="O3" s="1144"/>
      <c r="P3" s="1144"/>
      <c r="Q3" s="1144"/>
      <c r="R3" s="1144"/>
      <c r="S3" s="1144"/>
      <c r="T3" s="1145"/>
    </row>
    <row r="4" spans="1:23" s="50" customFormat="1" ht="15" customHeight="1" x14ac:dyDescent="0.25">
      <c r="A4" s="63"/>
      <c r="B4" s="1134" t="s">
        <v>730</v>
      </c>
      <c r="C4" s="1135"/>
      <c r="D4" s="1135"/>
      <c r="E4" s="1135"/>
      <c r="F4" s="1135"/>
      <c r="G4" s="1135"/>
      <c r="H4" s="1135"/>
      <c r="I4" s="1135"/>
      <c r="J4" s="1135"/>
      <c r="K4" s="1135"/>
      <c r="L4" s="1135"/>
      <c r="M4" s="1135"/>
      <c r="N4" s="1135"/>
      <c r="O4" s="1135"/>
      <c r="P4" s="1135"/>
      <c r="Q4" s="1135"/>
      <c r="R4" s="1135"/>
      <c r="S4" s="1135"/>
      <c r="T4" s="1136"/>
    </row>
    <row r="5" spans="1:23" s="50" customFormat="1" ht="15" customHeight="1" x14ac:dyDescent="0.25">
      <c r="A5" s="63"/>
      <c r="B5" s="1137" t="s">
        <v>729</v>
      </c>
      <c r="C5" s="1138"/>
      <c r="D5" s="1138"/>
      <c r="E5" s="1138"/>
      <c r="F5" s="1138"/>
      <c r="G5" s="1138"/>
      <c r="H5" s="1138"/>
      <c r="I5" s="1138"/>
      <c r="J5" s="1138"/>
      <c r="K5" s="1138"/>
      <c r="L5" s="1138"/>
      <c r="M5" s="1138"/>
      <c r="N5" s="1138"/>
      <c r="O5" s="1138"/>
      <c r="P5" s="1138"/>
      <c r="Q5" s="1138"/>
      <c r="R5" s="1138"/>
      <c r="S5" s="1138"/>
      <c r="T5" s="1139"/>
    </row>
    <row r="6" spans="1:23" s="50" customFormat="1" ht="15" customHeight="1" thickBot="1" x14ac:dyDescent="0.3">
      <c r="A6" s="63"/>
      <c r="B6" s="1140" t="s">
        <v>733</v>
      </c>
      <c r="C6" s="1141"/>
      <c r="D6" s="1141"/>
      <c r="E6" s="1141"/>
      <c r="F6" s="1141"/>
      <c r="G6" s="1141"/>
      <c r="H6" s="1141"/>
      <c r="I6" s="1141"/>
      <c r="J6" s="1141"/>
      <c r="K6" s="1141"/>
      <c r="L6" s="1141"/>
      <c r="M6" s="1141"/>
      <c r="N6" s="1141"/>
      <c r="O6" s="1141"/>
      <c r="P6" s="1141"/>
      <c r="Q6" s="1141"/>
      <c r="R6" s="1141"/>
      <c r="S6" s="1141"/>
      <c r="T6" s="1142"/>
    </row>
    <row r="7" spans="1:23" s="52" customFormat="1" ht="13.5" customHeight="1" x14ac:dyDescent="0.25">
      <c r="A7" s="70"/>
      <c r="B7" s="312"/>
      <c r="C7" s="312"/>
      <c r="D7" s="312"/>
      <c r="E7" s="312"/>
      <c r="F7" s="312"/>
      <c r="G7" s="312"/>
      <c r="H7" s="312"/>
      <c r="I7" s="312"/>
      <c r="J7" s="70"/>
      <c r="K7" s="70"/>
      <c r="L7" s="70"/>
      <c r="M7" s="70"/>
      <c r="N7" s="70"/>
      <c r="O7" s="70"/>
      <c r="P7" s="275"/>
      <c r="Q7" s="275"/>
      <c r="R7" s="275"/>
      <c r="S7" s="275"/>
    </row>
    <row r="8" spans="1:23" x14ac:dyDescent="0.2">
      <c r="B8" s="469"/>
      <c r="C8" s="469"/>
      <c r="D8" s="469"/>
      <c r="E8" s="470"/>
      <c r="F8" s="66" t="s">
        <v>152</v>
      </c>
      <c r="G8" s="66" t="s">
        <v>152</v>
      </c>
      <c r="H8" s="66" t="s">
        <v>152</v>
      </c>
      <c r="I8" s="313" t="s">
        <v>152</v>
      </c>
      <c r="J8" s="66" t="s">
        <v>152</v>
      </c>
      <c r="K8" s="66" t="s">
        <v>152</v>
      </c>
      <c r="L8" s="66" t="s">
        <v>152</v>
      </c>
      <c r="M8" s="66" t="s">
        <v>152</v>
      </c>
      <c r="N8" s="66" t="s">
        <v>152</v>
      </c>
      <c r="O8" s="314" t="s">
        <v>152</v>
      </c>
      <c r="P8" s="314" t="s">
        <v>152</v>
      </c>
      <c r="Q8" s="314" t="s">
        <v>152</v>
      </c>
      <c r="R8" s="314" t="s">
        <v>152</v>
      </c>
      <c r="S8" s="314" t="s">
        <v>152</v>
      </c>
      <c r="T8" s="314" t="s">
        <v>152</v>
      </c>
      <c r="U8" s="314" t="s">
        <v>152</v>
      </c>
      <c r="V8" s="314" t="s">
        <v>152</v>
      </c>
      <c r="W8" s="669" t="s">
        <v>152</v>
      </c>
    </row>
    <row r="9" spans="1:23" x14ac:dyDescent="0.2">
      <c r="B9" s="315"/>
      <c r="C9" s="315" t="s">
        <v>685</v>
      </c>
      <c r="D9" s="315"/>
      <c r="E9" s="471"/>
      <c r="F9" s="66">
        <v>2005</v>
      </c>
      <c r="G9" s="66">
        <v>2006</v>
      </c>
      <c r="H9" s="66">
        <v>2007</v>
      </c>
      <c r="I9" s="313">
        <v>2008</v>
      </c>
      <c r="J9" s="66">
        <v>2009</v>
      </c>
      <c r="K9" s="66">
        <v>2010</v>
      </c>
      <c r="L9" s="66">
        <v>2011</v>
      </c>
      <c r="M9" s="66">
        <v>2012</v>
      </c>
      <c r="N9" s="66">
        <v>2013</v>
      </c>
      <c r="O9" s="314">
        <v>2014</v>
      </c>
      <c r="P9" s="314">
        <v>2015</v>
      </c>
      <c r="Q9" s="314">
        <v>2016</v>
      </c>
      <c r="R9" s="314">
        <v>2017</v>
      </c>
      <c r="S9" s="314">
        <v>2018</v>
      </c>
      <c r="T9" s="314">
        <v>2019</v>
      </c>
      <c r="U9" s="314">
        <v>2020</v>
      </c>
      <c r="V9" s="314">
        <v>2021</v>
      </c>
      <c r="W9" s="669">
        <v>2022</v>
      </c>
    </row>
    <row r="10" spans="1:23" x14ac:dyDescent="0.2">
      <c r="B10" s="442" t="s">
        <v>153</v>
      </c>
      <c r="C10" s="442" t="s">
        <v>154</v>
      </c>
      <c r="D10" s="442" t="s">
        <v>155</v>
      </c>
      <c r="E10" s="442" t="s">
        <v>156</v>
      </c>
      <c r="F10" s="66">
        <v>2006</v>
      </c>
      <c r="G10" s="66">
        <v>2007</v>
      </c>
      <c r="H10" s="66">
        <v>2008</v>
      </c>
      <c r="I10" s="313">
        <v>2009</v>
      </c>
      <c r="J10" s="66">
        <v>2010</v>
      </c>
      <c r="K10" s="66">
        <v>2011</v>
      </c>
      <c r="L10" s="66">
        <v>2012</v>
      </c>
      <c r="M10" s="66">
        <v>2013</v>
      </c>
      <c r="N10" s="66">
        <v>2014</v>
      </c>
      <c r="O10" s="314">
        <v>2015</v>
      </c>
      <c r="P10" s="314">
        <v>2016</v>
      </c>
      <c r="Q10" s="314">
        <v>2017</v>
      </c>
      <c r="R10" s="314">
        <v>2018</v>
      </c>
      <c r="S10" s="314">
        <v>2019</v>
      </c>
      <c r="T10" s="314">
        <v>2020</v>
      </c>
      <c r="U10" s="314">
        <v>2021</v>
      </c>
      <c r="V10" s="314">
        <v>2022</v>
      </c>
      <c r="W10" s="669">
        <v>2023</v>
      </c>
    </row>
    <row r="11" spans="1:23" x14ac:dyDescent="0.2">
      <c r="B11" s="442" t="s">
        <v>224</v>
      </c>
      <c r="C11" s="442" t="s">
        <v>158</v>
      </c>
      <c r="D11" s="442">
        <v>180</v>
      </c>
      <c r="E11" s="442" t="s">
        <v>225</v>
      </c>
      <c r="F11" s="66"/>
      <c r="G11" s="66"/>
      <c r="H11" s="66"/>
      <c r="I11" s="66"/>
      <c r="J11" s="66"/>
      <c r="K11" s="66"/>
      <c r="L11" s="66"/>
      <c r="M11" s="66"/>
      <c r="N11" s="66"/>
      <c r="O11" s="314"/>
      <c r="P11" s="314"/>
      <c r="Q11" s="314"/>
      <c r="R11" s="314"/>
      <c r="S11" s="314"/>
      <c r="T11" s="222"/>
      <c r="U11" s="222"/>
      <c r="V11" s="314"/>
      <c r="W11" s="669"/>
    </row>
    <row r="12" spans="1:23" x14ac:dyDescent="0.2">
      <c r="B12" s="442" t="s">
        <v>226</v>
      </c>
      <c r="C12" s="442" t="s">
        <v>158</v>
      </c>
      <c r="D12" s="442">
        <v>180</v>
      </c>
      <c r="E12" s="442" t="s">
        <v>225</v>
      </c>
      <c r="F12" s="66"/>
      <c r="G12" s="66"/>
      <c r="H12" s="66"/>
      <c r="I12" s="66"/>
      <c r="J12" s="66"/>
      <c r="K12" s="66"/>
      <c r="L12" s="66"/>
      <c r="M12" s="66"/>
      <c r="N12" s="66"/>
      <c r="O12" s="314"/>
      <c r="P12" s="314"/>
      <c r="Q12" s="314"/>
      <c r="R12" s="314"/>
      <c r="S12" s="314"/>
      <c r="T12" s="222"/>
      <c r="U12" s="222"/>
      <c r="V12" s="314"/>
      <c r="W12" s="669"/>
    </row>
    <row r="13" spans="1:23" x14ac:dyDescent="0.2">
      <c r="B13" s="442" t="s">
        <v>246</v>
      </c>
      <c r="C13" s="442" t="s">
        <v>158</v>
      </c>
      <c r="D13" s="442">
        <v>160</v>
      </c>
      <c r="E13" s="442">
        <v>3</v>
      </c>
      <c r="F13" s="66"/>
      <c r="G13" s="66"/>
      <c r="H13" s="66"/>
      <c r="I13" s="66"/>
      <c r="J13" s="66"/>
      <c r="K13" s="66"/>
      <c r="L13" s="66"/>
      <c r="M13" s="66"/>
      <c r="N13" s="66"/>
      <c r="O13" s="314"/>
      <c r="P13" s="314"/>
      <c r="Q13" s="314"/>
      <c r="R13" s="314"/>
      <c r="S13" s="314"/>
      <c r="T13" s="222"/>
      <c r="U13" s="222"/>
      <c r="V13" s="314"/>
      <c r="W13" s="669"/>
    </row>
    <row r="14" spans="1:23" x14ac:dyDescent="0.2">
      <c r="B14" s="442" t="s">
        <v>269</v>
      </c>
      <c r="C14" s="442" t="s">
        <v>158</v>
      </c>
      <c r="D14" s="442">
        <v>120</v>
      </c>
      <c r="E14" s="442">
        <v>1</v>
      </c>
      <c r="F14" s="67">
        <v>11</v>
      </c>
      <c r="G14" s="67">
        <v>9</v>
      </c>
      <c r="H14" s="67"/>
      <c r="I14" s="67"/>
      <c r="J14" s="67"/>
      <c r="K14" s="67"/>
      <c r="L14" s="67"/>
      <c r="M14" s="67"/>
      <c r="N14" s="67"/>
      <c r="O14" s="222"/>
      <c r="P14" s="222"/>
      <c r="Q14" s="222"/>
      <c r="R14" s="222"/>
      <c r="S14" s="222"/>
      <c r="T14" s="222"/>
      <c r="U14" s="222"/>
      <c r="V14" s="314"/>
      <c r="W14" s="669"/>
    </row>
    <row r="15" spans="1:23" x14ac:dyDescent="0.2">
      <c r="B15" s="442" t="s">
        <v>269</v>
      </c>
      <c r="C15" s="442" t="s">
        <v>158</v>
      </c>
      <c r="D15" s="442">
        <v>120</v>
      </c>
      <c r="E15" s="442">
        <v>2</v>
      </c>
      <c r="F15" s="67"/>
      <c r="G15" s="67">
        <v>11</v>
      </c>
      <c r="H15" s="67"/>
      <c r="I15" s="67"/>
      <c r="J15" s="67"/>
      <c r="K15" s="67"/>
      <c r="L15" s="67"/>
      <c r="M15" s="67"/>
      <c r="N15" s="67"/>
      <c r="O15" s="222"/>
      <c r="P15" s="222"/>
      <c r="Q15" s="222"/>
      <c r="R15" s="222"/>
      <c r="S15" s="222"/>
      <c r="T15" s="222"/>
      <c r="U15" s="222"/>
      <c r="V15" s="314"/>
      <c r="W15" s="669"/>
    </row>
    <row r="16" spans="1:23" x14ac:dyDescent="0.2">
      <c r="B16" s="442" t="s">
        <v>227</v>
      </c>
      <c r="C16" s="442" t="s">
        <v>158</v>
      </c>
      <c r="D16" s="442">
        <v>160</v>
      </c>
      <c r="E16" s="442"/>
      <c r="F16" s="67"/>
      <c r="G16" s="67"/>
      <c r="H16" s="67"/>
      <c r="I16" s="67"/>
      <c r="J16" s="67"/>
      <c r="K16" s="67"/>
      <c r="L16" s="67"/>
      <c r="M16" s="67"/>
      <c r="N16" s="67"/>
      <c r="O16" s="222"/>
      <c r="P16" s="222"/>
      <c r="Q16" s="222"/>
      <c r="R16" s="222"/>
      <c r="S16" s="222"/>
      <c r="T16" s="222"/>
      <c r="U16" s="222"/>
      <c r="V16" s="314"/>
      <c r="W16" s="669"/>
    </row>
    <row r="17" spans="2:23" x14ac:dyDescent="0.2">
      <c r="B17" s="442" t="s">
        <v>228</v>
      </c>
      <c r="C17" s="442" t="s">
        <v>158</v>
      </c>
      <c r="D17" s="442">
        <v>160</v>
      </c>
      <c r="E17" s="442">
        <v>2</v>
      </c>
      <c r="F17" s="67"/>
      <c r="G17" s="67"/>
      <c r="H17" s="67"/>
      <c r="I17" s="67"/>
      <c r="J17" s="67"/>
      <c r="K17" s="67"/>
      <c r="L17" s="67"/>
      <c r="M17" s="67"/>
      <c r="N17" s="67"/>
      <c r="O17" s="222"/>
      <c r="P17" s="222"/>
      <c r="Q17" s="222"/>
      <c r="R17" s="222"/>
      <c r="S17" s="222"/>
      <c r="T17" s="222"/>
      <c r="U17" s="222"/>
      <c r="V17" s="314"/>
      <c r="W17" s="669"/>
    </row>
    <row r="18" spans="2:23" x14ac:dyDescent="0.2">
      <c r="B18" s="442" t="s">
        <v>191</v>
      </c>
      <c r="C18" s="442" t="s">
        <v>182</v>
      </c>
      <c r="D18" s="442">
        <v>120</v>
      </c>
      <c r="E18" s="442">
        <v>1</v>
      </c>
      <c r="F18" s="67">
        <v>24</v>
      </c>
      <c r="G18" s="67">
        <v>38</v>
      </c>
      <c r="H18" s="67">
        <v>22</v>
      </c>
      <c r="I18" s="67">
        <v>15</v>
      </c>
      <c r="J18" s="67">
        <v>24</v>
      </c>
      <c r="K18" s="67">
        <v>24</v>
      </c>
      <c r="L18" s="67">
        <v>11</v>
      </c>
      <c r="M18" s="67">
        <v>16</v>
      </c>
      <c r="N18" s="67">
        <v>26</v>
      </c>
      <c r="O18" s="222">
        <v>30</v>
      </c>
      <c r="P18" s="222">
        <v>27</v>
      </c>
      <c r="Q18" s="222">
        <v>19</v>
      </c>
      <c r="R18" s="222">
        <v>37</v>
      </c>
      <c r="S18" s="222">
        <v>14</v>
      </c>
      <c r="T18" s="222">
        <v>9</v>
      </c>
      <c r="U18" s="222">
        <v>8</v>
      </c>
      <c r="V18" s="314">
        <v>13</v>
      </c>
      <c r="W18" s="669">
        <v>14</v>
      </c>
    </row>
    <row r="19" spans="2:23" x14ac:dyDescent="0.2">
      <c r="B19" s="442" t="s">
        <v>191</v>
      </c>
      <c r="C19" s="442" t="s">
        <v>182</v>
      </c>
      <c r="D19" s="442">
        <v>120</v>
      </c>
      <c r="E19" s="442">
        <v>2</v>
      </c>
      <c r="F19" s="67">
        <v>12</v>
      </c>
      <c r="G19" s="67">
        <v>10</v>
      </c>
      <c r="H19" s="67">
        <v>7</v>
      </c>
      <c r="I19" s="67">
        <v>14</v>
      </c>
      <c r="J19" s="67">
        <v>8</v>
      </c>
      <c r="K19" s="67">
        <v>15</v>
      </c>
      <c r="L19" s="67">
        <v>15</v>
      </c>
      <c r="M19" s="67">
        <v>10</v>
      </c>
      <c r="N19" s="67">
        <v>17</v>
      </c>
      <c r="O19" s="222">
        <v>15</v>
      </c>
      <c r="P19" s="222">
        <v>20</v>
      </c>
      <c r="Q19" s="222">
        <v>20</v>
      </c>
      <c r="R19" s="222">
        <v>14</v>
      </c>
      <c r="S19" s="222">
        <v>20</v>
      </c>
      <c r="T19" s="222">
        <v>8</v>
      </c>
      <c r="U19" s="222"/>
      <c r="V19" s="314">
        <v>13</v>
      </c>
      <c r="W19" s="669">
        <v>8</v>
      </c>
    </row>
    <row r="20" spans="2:23" x14ac:dyDescent="0.2">
      <c r="B20" s="442" t="s">
        <v>193</v>
      </c>
      <c r="C20" s="442" t="s">
        <v>158</v>
      </c>
      <c r="D20" s="442">
        <v>120</v>
      </c>
      <c r="E20" s="442">
        <v>1</v>
      </c>
      <c r="F20" s="67"/>
      <c r="G20" s="67"/>
      <c r="H20" s="67"/>
      <c r="I20" s="67"/>
      <c r="J20" s="67"/>
      <c r="K20" s="67"/>
      <c r="L20" s="67">
        <v>7</v>
      </c>
      <c r="M20" s="67">
        <v>13</v>
      </c>
      <c r="N20" s="67">
        <v>8</v>
      </c>
      <c r="O20" s="222">
        <v>14</v>
      </c>
      <c r="P20" s="222">
        <v>6</v>
      </c>
      <c r="Q20" s="222">
        <v>10</v>
      </c>
      <c r="R20" s="222">
        <v>11</v>
      </c>
      <c r="S20" s="222">
        <v>13</v>
      </c>
      <c r="T20" s="222">
        <v>11</v>
      </c>
      <c r="U20" s="1183">
        <v>9</v>
      </c>
      <c r="V20" s="1181"/>
      <c r="W20" s="847">
        <v>9</v>
      </c>
    </row>
    <row r="21" spans="2:23" x14ac:dyDescent="0.2">
      <c r="B21" s="442" t="s">
        <v>193</v>
      </c>
      <c r="C21" s="442" t="s">
        <v>158</v>
      </c>
      <c r="D21" s="442">
        <v>120</v>
      </c>
      <c r="E21" s="442">
        <v>2</v>
      </c>
      <c r="F21" s="67"/>
      <c r="G21" s="67"/>
      <c r="H21" s="67"/>
      <c r="I21" s="67"/>
      <c r="J21" s="67"/>
      <c r="K21" s="67"/>
      <c r="L21" s="67">
        <v>3</v>
      </c>
      <c r="M21" s="67">
        <v>7</v>
      </c>
      <c r="N21" s="67">
        <v>6</v>
      </c>
      <c r="O21" s="222"/>
      <c r="P21" s="222">
        <v>6</v>
      </c>
      <c r="Q21" s="222"/>
      <c r="R21" s="222"/>
      <c r="S21" s="222"/>
      <c r="T21" s="222"/>
      <c r="U21" s="1184"/>
      <c r="V21" s="1182"/>
      <c r="W21" s="847"/>
    </row>
    <row r="22" spans="2:23" x14ac:dyDescent="0.2">
      <c r="B22" s="442" t="s">
        <v>192</v>
      </c>
      <c r="C22" s="442" t="s">
        <v>158</v>
      </c>
      <c r="D22" s="442">
        <v>120</v>
      </c>
      <c r="E22" s="442">
        <v>3</v>
      </c>
      <c r="F22" s="67"/>
      <c r="G22" s="67"/>
      <c r="H22" s="67"/>
      <c r="I22" s="67"/>
      <c r="J22" s="67"/>
      <c r="K22" s="67"/>
      <c r="L22" s="67">
        <v>2</v>
      </c>
      <c r="M22" s="67"/>
      <c r="N22" s="67">
        <v>3</v>
      </c>
      <c r="O22" s="222">
        <v>7</v>
      </c>
      <c r="P22" s="222"/>
      <c r="Q22" s="222"/>
      <c r="R22" s="222"/>
      <c r="S22" s="222"/>
      <c r="T22" s="222"/>
      <c r="U22" s="222"/>
      <c r="V22" s="314"/>
      <c r="W22" s="669"/>
    </row>
    <row r="23" spans="2:23" x14ac:dyDescent="0.2">
      <c r="B23" s="442" t="s">
        <v>192</v>
      </c>
      <c r="C23" s="442" t="s">
        <v>158</v>
      </c>
      <c r="D23" s="442">
        <v>120</v>
      </c>
      <c r="E23" s="442">
        <v>4</v>
      </c>
      <c r="F23" s="67"/>
      <c r="G23" s="67"/>
      <c r="H23" s="67"/>
      <c r="I23" s="67"/>
      <c r="J23" s="67"/>
      <c r="K23" s="67"/>
      <c r="L23" s="67">
        <v>5</v>
      </c>
      <c r="M23" s="67"/>
      <c r="N23" s="67"/>
      <c r="O23" s="222">
        <v>2</v>
      </c>
      <c r="P23" s="222"/>
      <c r="Q23" s="222"/>
      <c r="R23" s="222"/>
      <c r="S23" s="222"/>
      <c r="T23" s="222"/>
      <c r="U23" s="222"/>
      <c r="V23" s="314"/>
      <c r="W23" s="669"/>
    </row>
    <row r="24" spans="2:23" x14ac:dyDescent="0.2">
      <c r="B24" s="442" t="s">
        <v>472</v>
      </c>
      <c r="C24" s="442"/>
      <c r="D24" s="442"/>
      <c r="E24" s="442"/>
      <c r="F24" s="67"/>
      <c r="G24" s="67"/>
      <c r="H24" s="67"/>
      <c r="I24" s="67"/>
      <c r="J24" s="67"/>
      <c r="K24" s="67"/>
      <c r="L24" s="67"/>
      <c r="M24" s="67"/>
      <c r="N24" s="67"/>
      <c r="O24" s="222"/>
      <c r="P24" s="222"/>
      <c r="Q24" s="222">
        <v>13</v>
      </c>
      <c r="R24" s="222"/>
      <c r="S24" s="222"/>
      <c r="T24" s="222"/>
      <c r="U24" s="222"/>
      <c r="V24" s="314"/>
      <c r="W24" s="669"/>
    </row>
    <row r="25" spans="2:23" x14ac:dyDescent="0.2">
      <c r="B25" s="442" t="s">
        <v>213</v>
      </c>
      <c r="C25" s="442" t="s">
        <v>158</v>
      </c>
      <c r="D25" s="442">
        <v>120</v>
      </c>
      <c r="E25" s="442">
        <v>1</v>
      </c>
      <c r="F25" s="67">
        <v>14</v>
      </c>
      <c r="G25" s="67">
        <v>11</v>
      </c>
      <c r="H25" s="67">
        <v>9</v>
      </c>
      <c r="I25" s="67">
        <v>9</v>
      </c>
      <c r="J25" s="67">
        <v>9</v>
      </c>
      <c r="K25" s="67">
        <v>8</v>
      </c>
      <c r="L25" s="67"/>
      <c r="M25" s="67"/>
      <c r="N25" s="67"/>
      <c r="O25" s="222"/>
      <c r="P25" s="222"/>
      <c r="Q25" s="222"/>
      <c r="R25" s="222"/>
      <c r="S25" s="222"/>
      <c r="T25" s="222"/>
      <c r="U25" s="222"/>
      <c r="V25" s="314"/>
      <c r="W25" s="669"/>
    </row>
    <row r="26" spans="2:23" x14ac:dyDescent="0.2">
      <c r="B26" s="442" t="s">
        <v>213</v>
      </c>
      <c r="C26" s="442" t="s">
        <v>158</v>
      </c>
      <c r="D26" s="442">
        <v>120</v>
      </c>
      <c r="E26" s="442">
        <v>2</v>
      </c>
      <c r="F26" s="67"/>
      <c r="G26" s="67">
        <v>16</v>
      </c>
      <c r="H26" s="67"/>
      <c r="I26" s="67">
        <v>8</v>
      </c>
      <c r="J26" s="67">
        <v>4</v>
      </c>
      <c r="K26" s="67">
        <v>2</v>
      </c>
      <c r="L26" s="67"/>
      <c r="M26" s="67"/>
      <c r="N26" s="67"/>
      <c r="O26" s="222"/>
      <c r="P26" s="222"/>
      <c r="Q26" s="222"/>
      <c r="R26" s="222"/>
      <c r="S26" s="222"/>
      <c r="T26" s="222"/>
      <c r="U26" s="222"/>
      <c r="V26" s="314"/>
      <c r="W26" s="669"/>
    </row>
    <row r="27" spans="2:23" x14ac:dyDescent="0.2">
      <c r="B27" s="442" t="s">
        <v>213</v>
      </c>
      <c r="C27" s="442" t="s">
        <v>158</v>
      </c>
      <c r="D27" s="442">
        <v>120</v>
      </c>
      <c r="E27" s="442">
        <v>3</v>
      </c>
      <c r="F27" s="67"/>
      <c r="G27" s="67"/>
      <c r="H27" s="67">
        <v>0</v>
      </c>
      <c r="I27" s="67"/>
      <c r="J27" s="67">
        <v>5</v>
      </c>
      <c r="K27" s="67">
        <v>7</v>
      </c>
      <c r="L27" s="67"/>
      <c r="M27" s="67"/>
      <c r="N27" s="67"/>
      <c r="O27" s="222"/>
      <c r="P27" s="222"/>
      <c r="Q27" s="222"/>
      <c r="R27" s="222"/>
      <c r="S27" s="222"/>
      <c r="T27" s="222"/>
      <c r="U27" s="222"/>
      <c r="V27" s="314"/>
      <c r="W27" s="669"/>
    </row>
    <row r="28" spans="2:23" x14ac:dyDescent="0.2">
      <c r="B28" s="442" t="s">
        <v>213</v>
      </c>
      <c r="C28" s="442" t="s">
        <v>158</v>
      </c>
      <c r="D28" s="442">
        <v>120</v>
      </c>
      <c r="E28" s="442">
        <v>4</v>
      </c>
      <c r="F28" s="67">
        <v>8</v>
      </c>
      <c r="G28" s="67"/>
      <c r="H28" s="67"/>
      <c r="I28" s="67"/>
      <c r="J28" s="67"/>
      <c r="K28" s="67"/>
      <c r="L28" s="67"/>
      <c r="M28" s="67"/>
      <c r="N28" s="67"/>
      <c r="O28" s="222"/>
      <c r="P28" s="222"/>
      <c r="Q28" s="222"/>
      <c r="R28" s="222"/>
      <c r="S28" s="222"/>
      <c r="T28" s="222"/>
      <c r="U28" s="222"/>
      <c r="V28" s="314"/>
      <c r="W28" s="669"/>
    </row>
    <row r="29" spans="2:23" x14ac:dyDescent="0.2">
      <c r="B29" s="442" t="s">
        <v>213</v>
      </c>
      <c r="C29" s="442" t="s">
        <v>158</v>
      </c>
      <c r="D29" s="442">
        <v>160</v>
      </c>
      <c r="E29" s="442">
        <v>1</v>
      </c>
      <c r="F29" s="67"/>
      <c r="G29" s="67"/>
      <c r="H29" s="67"/>
      <c r="I29" s="67"/>
      <c r="J29" s="67"/>
      <c r="K29" s="67"/>
      <c r="L29" s="67"/>
      <c r="M29" s="67"/>
      <c r="N29" s="67"/>
      <c r="O29" s="222"/>
      <c r="P29" s="222"/>
      <c r="Q29" s="222"/>
      <c r="R29" s="222"/>
      <c r="S29" s="222"/>
      <c r="T29" s="222"/>
      <c r="U29" s="222"/>
      <c r="V29" s="314"/>
      <c r="W29" s="669"/>
    </row>
    <row r="30" spans="2:23" x14ac:dyDescent="0.2">
      <c r="B30" s="442" t="s">
        <v>213</v>
      </c>
      <c r="C30" s="442" t="s">
        <v>158</v>
      </c>
      <c r="D30" s="442">
        <v>160</v>
      </c>
      <c r="E30" s="442">
        <v>2</v>
      </c>
      <c r="F30" s="67"/>
      <c r="G30" s="67"/>
      <c r="H30" s="67"/>
      <c r="I30" s="67"/>
      <c r="J30" s="67"/>
      <c r="K30" s="67"/>
      <c r="L30" s="67"/>
      <c r="M30" s="67"/>
      <c r="N30" s="67"/>
      <c r="O30" s="222"/>
      <c r="P30" s="222"/>
      <c r="Q30" s="222"/>
      <c r="R30" s="222"/>
      <c r="S30" s="222"/>
      <c r="T30" s="222"/>
      <c r="U30" s="222"/>
      <c r="V30" s="314"/>
      <c r="W30" s="669"/>
    </row>
    <row r="31" spans="2:23" x14ac:dyDescent="0.2">
      <c r="B31" s="442" t="s">
        <v>213</v>
      </c>
      <c r="C31" s="442" t="s">
        <v>158</v>
      </c>
      <c r="D31" s="442">
        <v>160</v>
      </c>
      <c r="E31" s="442">
        <v>3</v>
      </c>
      <c r="F31" s="67"/>
      <c r="G31" s="67"/>
      <c r="H31" s="67"/>
      <c r="I31" s="67"/>
      <c r="J31" s="67"/>
      <c r="K31" s="67"/>
      <c r="L31" s="67"/>
      <c r="M31" s="67"/>
      <c r="N31" s="67"/>
      <c r="O31" s="222"/>
      <c r="P31" s="222"/>
      <c r="Q31" s="222"/>
      <c r="R31" s="222"/>
      <c r="S31" s="222"/>
      <c r="T31" s="222"/>
      <c r="U31" s="222"/>
      <c r="V31" s="314"/>
      <c r="W31" s="669"/>
    </row>
    <row r="32" spans="2:23" x14ac:dyDescent="0.2">
      <c r="B32" s="442" t="s">
        <v>467</v>
      </c>
      <c r="C32" s="442"/>
      <c r="D32" s="442">
        <v>80</v>
      </c>
      <c r="E32" s="442">
        <v>1</v>
      </c>
      <c r="F32" s="67"/>
      <c r="G32" s="67"/>
      <c r="H32" s="67"/>
      <c r="I32" s="67"/>
      <c r="J32" s="67"/>
      <c r="K32" s="67"/>
      <c r="L32" s="67"/>
      <c r="M32" s="67"/>
      <c r="N32" s="67"/>
      <c r="O32" s="222"/>
      <c r="P32" s="222"/>
      <c r="Q32" s="222"/>
      <c r="R32" s="222"/>
      <c r="S32" s="222"/>
      <c r="T32" s="222"/>
      <c r="U32" s="222"/>
      <c r="V32" s="314"/>
      <c r="W32" s="669"/>
    </row>
    <row r="33" spans="2:23" x14ac:dyDescent="0.2">
      <c r="B33" s="442" t="s">
        <v>163</v>
      </c>
      <c r="C33" s="442" t="s">
        <v>158</v>
      </c>
      <c r="D33" s="442">
        <v>240</v>
      </c>
      <c r="E33" s="442">
        <v>1</v>
      </c>
      <c r="F33" s="67"/>
      <c r="G33" s="67"/>
      <c r="H33" s="67"/>
      <c r="I33" s="67"/>
      <c r="J33" s="67"/>
      <c r="K33" s="67"/>
      <c r="L33" s="67"/>
      <c r="M33" s="67"/>
      <c r="N33" s="67"/>
      <c r="O33" s="222"/>
      <c r="P33" s="222"/>
      <c r="Q33" s="222"/>
      <c r="R33" s="222"/>
      <c r="S33" s="222"/>
      <c r="T33" s="222"/>
      <c r="U33" s="222"/>
      <c r="V33" s="314"/>
      <c r="W33" s="669"/>
    </row>
    <row r="34" spans="2:23" x14ac:dyDescent="0.2">
      <c r="B34" s="442" t="s">
        <v>313</v>
      </c>
      <c r="C34" s="442" t="s">
        <v>182</v>
      </c>
      <c r="D34" s="442">
        <v>120</v>
      </c>
      <c r="E34" s="442">
        <v>1</v>
      </c>
      <c r="F34" s="67"/>
      <c r="G34" s="67"/>
      <c r="H34" s="67"/>
      <c r="I34" s="67"/>
      <c r="J34" s="67"/>
      <c r="K34" s="67"/>
      <c r="L34" s="67">
        <v>11</v>
      </c>
      <c r="M34" s="67">
        <v>8</v>
      </c>
      <c r="N34" s="67">
        <v>8</v>
      </c>
      <c r="O34" s="222">
        <v>8</v>
      </c>
      <c r="P34" s="222">
        <v>19</v>
      </c>
      <c r="Q34" s="222">
        <v>19</v>
      </c>
      <c r="R34" s="222">
        <v>12</v>
      </c>
      <c r="S34" s="222">
        <v>8</v>
      </c>
      <c r="T34" s="222"/>
      <c r="U34" s="222">
        <v>12</v>
      </c>
      <c r="V34" s="314">
        <v>6</v>
      </c>
      <c r="W34" s="669"/>
    </row>
    <row r="35" spans="2:23" x14ac:dyDescent="0.2">
      <c r="B35" s="442" t="s">
        <v>313</v>
      </c>
      <c r="C35" s="442" t="s">
        <v>182</v>
      </c>
      <c r="D35" s="442">
        <v>120</v>
      </c>
      <c r="E35" s="442">
        <v>2</v>
      </c>
      <c r="F35" s="67"/>
      <c r="G35" s="67"/>
      <c r="H35" s="67"/>
      <c r="I35" s="67"/>
      <c r="J35" s="67"/>
      <c r="K35" s="67"/>
      <c r="L35" s="67">
        <v>12</v>
      </c>
      <c r="M35" s="67">
        <v>9</v>
      </c>
      <c r="N35" s="67">
        <v>12</v>
      </c>
      <c r="O35" s="222">
        <v>8</v>
      </c>
      <c r="P35" s="222">
        <v>2</v>
      </c>
      <c r="Q35" s="222">
        <v>18</v>
      </c>
      <c r="R35" s="222">
        <v>12</v>
      </c>
      <c r="S35" s="222">
        <v>10</v>
      </c>
      <c r="T35" s="222">
        <v>9</v>
      </c>
      <c r="U35" s="222"/>
      <c r="V35" s="314">
        <v>7</v>
      </c>
      <c r="W35" s="669"/>
    </row>
    <row r="36" spans="2:23" x14ac:dyDescent="0.2">
      <c r="B36" s="442" t="s">
        <v>163</v>
      </c>
      <c r="C36" s="442" t="s">
        <v>182</v>
      </c>
      <c r="D36" s="442">
        <v>120</v>
      </c>
      <c r="E36" s="442">
        <v>1</v>
      </c>
      <c r="F36" s="67">
        <v>13</v>
      </c>
      <c r="G36" s="67">
        <v>13</v>
      </c>
      <c r="H36" s="67"/>
      <c r="I36" s="67"/>
      <c r="J36" s="67">
        <v>8</v>
      </c>
      <c r="K36" s="67">
        <v>17</v>
      </c>
      <c r="L36" s="67"/>
      <c r="M36" s="67"/>
      <c r="N36" s="67"/>
      <c r="O36" s="222"/>
      <c r="P36" s="222"/>
      <c r="Q36" s="222"/>
      <c r="R36" s="222"/>
      <c r="S36" s="222"/>
      <c r="T36" s="222"/>
      <c r="U36" s="222"/>
      <c r="V36" s="314"/>
      <c r="W36" s="669"/>
    </row>
    <row r="37" spans="2:23" x14ac:dyDescent="0.2">
      <c r="B37" s="442" t="s">
        <v>163</v>
      </c>
      <c r="C37" s="442" t="s">
        <v>182</v>
      </c>
      <c r="D37" s="442">
        <v>120</v>
      </c>
      <c r="E37" s="442">
        <v>2</v>
      </c>
      <c r="F37" s="67"/>
      <c r="G37" s="67">
        <v>8</v>
      </c>
      <c r="H37" s="67">
        <v>10</v>
      </c>
      <c r="I37" s="67"/>
      <c r="J37" s="67"/>
      <c r="K37" s="67">
        <v>8</v>
      </c>
      <c r="L37" s="67"/>
      <c r="M37" s="67"/>
      <c r="N37" s="67"/>
      <c r="O37" s="222"/>
      <c r="P37" s="222"/>
      <c r="Q37" s="222"/>
      <c r="R37" s="222"/>
      <c r="S37" s="222"/>
      <c r="T37" s="222"/>
      <c r="U37" s="222"/>
      <c r="V37" s="314"/>
      <c r="W37" s="669"/>
    </row>
    <row r="38" spans="2:23" x14ac:dyDescent="0.2">
      <c r="B38" s="442" t="s">
        <v>423</v>
      </c>
      <c r="C38" s="442" t="s">
        <v>158</v>
      </c>
      <c r="D38" s="442">
        <v>120</v>
      </c>
      <c r="E38" s="442">
        <v>1</v>
      </c>
      <c r="F38" s="67"/>
      <c r="G38" s="67"/>
      <c r="H38" s="67"/>
      <c r="I38" s="67">
        <v>11</v>
      </c>
      <c r="J38" s="67"/>
      <c r="K38" s="67"/>
      <c r="L38" s="67"/>
      <c r="M38" s="67">
        <v>15</v>
      </c>
      <c r="N38" s="67">
        <v>9</v>
      </c>
      <c r="O38" s="222">
        <v>12</v>
      </c>
      <c r="P38" s="222">
        <v>12</v>
      </c>
      <c r="Q38" s="222"/>
      <c r="R38" s="222"/>
      <c r="S38" s="222">
        <v>8</v>
      </c>
      <c r="T38" s="222">
        <v>5</v>
      </c>
      <c r="U38" s="1183">
        <v>8</v>
      </c>
      <c r="V38" s="1181"/>
      <c r="W38" s="1179"/>
    </row>
    <row r="39" spans="2:23" ht="12" customHeight="1" x14ac:dyDescent="0.2">
      <c r="B39" s="442" t="s">
        <v>423</v>
      </c>
      <c r="C39" s="442" t="s">
        <v>158</v>
      </c>
      <c r="D39" s="442">
        <v>120</v>
      </c>
      <c r="E39" s="442">
        <v>2</v>
      </c>
      <c r="F39" s="67"/>
      <c r="G39" s="67"/>
      <c r="H39" s="67"/>
      <c r="I39" s="67"/>
      <c r="J39" s="67"/>
      <c r="K39" s="67"/>
      <c r="L39" s="67"/>
      <c r="M39" s="67"/>
      <c r="N39" s="67">
        <v>10</v>
      </c>
      <c r="O39" s="222">
        <v>10</v>
      </c>
      <c r="P39" s="222">
        <v>8</v>
      </c>
      <c r="Q39" s="222">
        <v>8</v>
      </c>
      <c r="R39" s="222"/>
      <c r="S39" s="222"/>
      <c r="T39" s="222">
        <v>4</v>
      </c>
      <c r="U39" s="1184"/>
      <c r="V39" s="1182"/>
      <c r="W39" s="1180"/>
    </row>
    <row r="40" spans="2:23" x14ac:dyDescent="0.2">
      <c r="B40" s="442" t="s">
        <v>424</v>
      </c>
      <c r="C40" s="442" t="s">
        <v>158</v>
      </c>
      <c r="D40" s="442">
        <v>120</v>
      </c>
      <c r="E40" s="442">
        <v>3</v>
      </c>
      <c r="F40" s="67"/>
      <c r="G40" s="67"/>
      <c r="H40" s="67"/>
      <c r="I40" s="67"/>
      <c r="J40" s="67"/>
      <c r="K40" s="67"/>
      <c r="L40" s="67"/>
      <c r="M40" s="67"/>
      <c r="N40" s="67"/>
      <c r="O40" s="222">
        <v>8</v>
      </c>
      <c r="P40" s="222">
        <v>8</v>
      </c>
      <c r="Q40" s="222"/>
      <c r="R40" s="222">
        <v>8</v>
      </c>
      <c r="S40" s="222"/>
      <c r="T40" s="222"/>
      <c r="U40" s="222"/>
      <c r="V40" s="314"/>
      <c r="W40" s="669"/>
    </row>
    <row r="41" spans="2:23" x14ac:dyDescent="0.2">
      <c r="B41" s="442" t="s">
        <v>424</v>
      </c>
      <c r="C41" s="442" t="s">
        <v>158</v>
      </c>
      <c r="D41" s="442">
        <v>120</v>
      </c>
      <c r="E41" s="442">
        <v>4</v>
      </c>
      <c r="F41" s="67"/>
      <c r="G41" s="67"/>
      <c r="H41" s="67"/>
      <c r="I41" s="67"/>
      <c r="J41" s="67"/>
      <c r="K41" s="67"/>
      <c r="L41" s="67"/>
      <c r="M41" s="67"/>
      <c r="N41" s="67"/>
      <c r="O41" s="222"/>
      <c r="P41" s="222"/>
      <c r="Q41" s="222">
        <v>8</v>
      </c>
      <c r="R41" s="222"/>
      <c r="S41" s="222">
        <v>7</v>
      </c>
      <c r="T41" s="222"/>
      <c r="U41" s="222"/>
      <c r="V41" s="314"/>
      <c r="W41" s="669"/>
    </row>
    <row r="42" spans="2:23" x14ac:dyDescent="0.2">
      <c r="B42" s="442" t="s">
        <v>163</v>
      </c>
      <c r="C42" s="442" t="s">
        <v>158</v>
      </c>
      <c r="D42" s="442">
        <v>120</v>
      </c>
      <c r="E42" s="442">
        <v>2</v>
      </c>
      <c r="F42" s="67">
        <v>8</v>
      </c>
      <c r="G42" s="67"/>
      <c r="H42" s="67"/>
      <c r="I42" s="67"/>
      <c r="J42" s="67"/>
      <c r="K42" s="67"/>
      <c r="L42" s="67"/>
      <c r="M42" s="67"/>
      <c r="N42" s="67"/>
      <c r="O42" s="222"/>
      <c r="P42" s="222"/>
      <c r="Q42" s="222"/>
      <c r="R42" s="222"/>
      <c r="S42" s="222"/>
      <c r="T42" s="222"/>
      <c r="U42" s="222"/>
      <c r="V42" s="314"/>
      <c r="W42" s="669"/>
    </row>
    <row r="43" spans="2:23" x14ac:dyDescent="0.2">
      <c r="B43" s="442" t="s">
        <v>163</v>
      </c>
      <c r="C43" s="442" t="s">
        <v>158</v>
      </c>
      <c r="D43" s="442">
        <v>120</v>
      </c>
      <c r="E43" s="442">
        <v>3</v>
      </c>
      <c r="F43" s="67">
        <v>8</v>
      </c>
      <c r="G43" s="67">
        <v>9</v>
      </c>
      <c r="H43" s="67"/>
      <c r="I43" s="67"/>
      <c r="J43" s="67"/>
      <c r="K43" s="67"/>
      <c r="L43" s="67"/>
      <c r="M43" s="67"/>
      <c r="N43" s="67"/>
      <c r="O43" s="222"/>
      <c r="P43" s="222"/>
      <c r="Q43" s="222"/>
      <c r="R43" s="222"/>
      <c r="S43" s="222"/>
      <c r="T43" s="222"/>
      <c r="U43" s="222"/>
      <c r="V43" s="222"/>
      <c r="W43" s="670"/>
    </row>
    <row r="44" spans="2:23" x14ac:dyDescent="0.2">
      <c r="B44" s="442" t="s">
        <v>163</v>
      </c>
      <c r="C44" s="442" t="s">
        <v>158</v>
      </c>
      <c r="D44" s="442">
        <v>120</v>
      </c>
      <c r="E44" s="442">
        <v>4</v>
      </c>
      <c r="F44" s="67"/>
      <c r="G44" s="67">
        <v>9</v>
      </c>
      <c r="H44" s="67"/>
      <c r="I44" s="67"/>
      <c r="J44" s="67"/>
      <c r="K44" s="67"/>
      <c r="L44" s="67"/>
      <c r="M44" s="67"/>
      <c r="N44" s="67"/>
      <c r="O44" s="222"/>
      <c r="P44" s="222"/>
      <c r="Q44" s="222"/>
      <c r="R44" s="222"/>
      <c r="S44" s="222"/>
      <c r="T44" s="222"/>
      <c r="U44" s="222"/>
      <c r="V44" s="314"/>
      <c r="W44" s="669"/>
    </row>
    <row r="45" spans="2:23" x14ac:dyDescent="0.2">
      <c r="B45" s="442" t="s">
        <v>588</v>
      </c>
      <c r="C45" s="442" t="s">
        <v>158</v>
      </c>
      <c r="D45" s="442">
        <v>120</v>
      </c>
      <c r="E45" s="442"/>
      <c r="F45" s="67"/>
      <c r="G45" s="67"/>
      <c r="H45" s="67"/>
      <c r="I45" s="67"/>
      <c r="J45" s="67"/>
      <c r="K45" s="67"/>
      <c r="L45" s="67"/>
      <c r="M45" s="67"/>
      <c r="N45" s="67"/>
      <c r="O45" s="222"/>
      <c r="P45" s="222"/>
      <c r="Q45" s="222"/>
      <c r="R45" s="222"/>
      <c r="S45" s="222"/>
      <c r="T45" s="222">
        <v>8</v>
      </c>
      <c r="U45" s="222"/>
      <c r="V45" s="314"/>
      <c r="W45" s="669"/>
    </row>
    <row r="46" spans="2:23" x14ac:dyDescent="0.2">
      <c r="B46" s="442" t="s">
        <v>229</v>
      </c>
      <c r="C46" s="442" t="s">
        <v>158</v>
      </c>
      <c r="D46" s="442">
        <v>40</v>
      </c>
      <c r="E46" s="442"/>
      <c r="F46" s="67"/>
      <c r="G46" s="67"/>
      <c r="H46" s="67"/>
      <c r="I46" s="67"/>
      <c r="J46" s="67"/>
      <c r="K46" s="67"/>
      <c r="L46" s="67"/>
      <c r="M46" s="67"/>
      <c r="N46" s="67"/>
      <c r="O46" s="222"/>
      <c r="P46" s="222"/>
      <c r="Q46" s="222"/>
      <c r="R46" s="222"/>
      <c r="S46" s="222"/>
      <c r="T46" s="222"/>
      <c r="U46" s="222"/>
      <c r="V46" s="314"/>
      <c r="W46" s="669"/>
    </row>
    <row r="47" spans="2:23" x14ac:dyDescent="0.2">
      <c r="B47" s="442" t="s">
        <v>288</v>
      </c>
      <c r="C47" s="442"/>
      <c r="D47" s="442">
        <v>80</v>
      </c>
      <c r="E47" s="442">
        <v>1</v>
      </c>
      <c r="F47" s="67"/>
      <c r="G47" s="67"/>
      <c r="H47" s="67"/>
      <c r="I47" s="67"/>
      <c r="J47" s="67"/>
      <c r="K47" s="67"/>
      <c r="L47" s="67"/>
      <c r="M47" s="67"/>
      <c r="N47" s="67"/>
      <c r="O47" s="222"/>
      <c r="P47" s="222"/>
      <c r="Q47" s="222"/>
      <c r="R47" s="222"/>
      <c r="S47" s="222"/>
      <c r="T47" s="222"/>
      <c r="U47" s="222"/>
      <c r="V47" s="314"/>
      <c r="W47" s="669"/>
    </row>
    <row r="48" spans="2:23" x14ac:dyDescent="0.2">
      <c r="B48" s="442" t="s">
        <v>230</v>
      </c>
      <c r="C48" s="442" t="s">
        <v>158</v>
      </c>
      <c r="D48" s="442">
        <v>40</v>
      </c>
      <c r="E48" s="442"/>
      <c r="F48" s="67"/>
      <c r="G48" s="67"/>
      <c r="H48" s="67"/>
      <c r="I48" s="67"/>
      <c r="J48" s="67"/>
      <c r="K48" s="67"/>
      <c r="L48" s="67"/>
      <c r="M48" s="67"/>
      <c r="N48" s="67"/>
      <c r="O48" s="222"/>
      <c r="P48" s="222"/>
      <c r="Q48" s="222"/>
      <c r="R48" s="222"/>
      <c r="S48" s="222"/>
      <c r="T48" s="222"/>
      <c r="U48" s="222"/>
      <c r="V48" s="314"/>
      <c r="W48" s="669"/>
    </row>
    <row r="49" spans="2:23" x14ac:dyDescent="0.2">
      <c r="B49" s="442" t="s">
        <v>314</v>
      </c>
      <c r="C49" s="442" t="s">
        <v>182</v>
      </c>
      <c r="D49" s="442">
        <v>120</v>
      </c>
      <c r="E49" s="442">
        <v>1</v>
      </c>
      <c r="F49" s="67"/>
      <c r="G49" s="67"/>
      <c r="H49" s="67"/>
      <c r="I49" s="67"/>
      <c r="J49" s="67"/>
      <c r="K49" s="67"/>
      <c r="L49" s="67"/>
      <c r="M49" s="67">
        <v>17</v>
      </c>
      <c r="N49" s="67">
        <v>0</v>
      </c>
      <c r="O49" s="222">
        <v>8</v>
      </c>
      <c r="P49" s="222">
        <v>13</v>
      </c>
      <c r="Q49" s="222">
        <v>8</v>
      </c>
      <c r="R49" s="222">
        <v>8</v>
      </c>
      <c r="S49" s="222">
        <v>10</v>
      </c>
      <c r="T49" s="222">
        <v>19</v>
      </c>
      <c r="U49" s="222">
        <v>14</v>
      </c>
      <c r="V49" s="314">
        <v>12</v>
      </c>
      <c r="W49" s="669">
        <v>11</v>
      </c>
    </row>
    <row r="50" spans="2:23" x14ac:dyDescent="0.2">
      <c r="B50" s="442" t="s">
        <v>314</v>
      </c>
      <c r="C50" s="442" t="s">
        <v>182</v>
      </c>
      <c r="D50" s="442">
        <v>120</v>
      </c>
      <c r="E50" s="442">
        <v>2</v>
      </c>
      <c r="F50" s="67"/>
      <c r="G50" s="67"/>
      <c r="H50" s="67"/>
      <c r="I50" s="67"/>
      <c r="J50" s="67"/>
      <c r="K50" s="67"/>
      <c r="L50" s="67"/>
      <c r="M50" s="67"/>
      <c r="N50" s="67">
        <v>10</v>
      </c>
      <c r="O50" s="222"/>
      <c r="P50" s="222">
        <v>10</v>
      </c>
      <c r="Q50" s="222">
        <v>8</v>
      </c>
      <c r="R50" s="222">
        <v>13</v>
      </c>
      <c r="S50" s="222">
        <v>7</v>
      </c>
      <c r="T50" s="222">
        <v>11</v>
      </c>
      <c r="U50" s="222"/>
      <c r="V50" s="314"/>
      <c r="W50" s="669">
        <v>9</v>
      </c>
    </row>
    <row r="51" spans="2:23" x14ac:dyDescent="0.2">
      <c r="B51" s="442" t="s">
        <v>425</v>
      </c>
      <c r="C51" s="442" t="s">
        <v>158</v>
      </c>
      <c r="D51" s="442">
        <v>120</v>
      </c>
      <c r="E51" s="442">
        <v>1</v>
      </c>
      <c r="F51" s="67"/>
      <c r="G51" s="67"/>
      <c r="H51" s="67"/>
      <c r="I51" s="67"/>
      <c r="J51" s="67"/>
      <c r="K51" s="67"/>
      <c r="L51" s="67"/>
      <c r="M51" s="67"/>
      <c r="N51" s="67"/>
      <c r="O51" s="222">
        <v>9</v>
      </c>
      <c r="P51" s="222"/>
      <c r="Q51" s="222"/>
      <c r="R51" s="222">
        <v>8</v>
      </c>
      <c r="S51" s="222">
        <v>3</v>
      </c>
      <c r="T51" s="222"/>
      <c r="U51" s="222"/>
      <c r="V51" s="314"/>
      <c r="W51" s="669"/>
    </row>
    <row r="52" spans="2:23" x14ac:dyDescent="0.2">
      <c r="B52" s="442" t="s">
        <v>164</v>
      </c>
      <c r="C52" s="442" t="s">
        <v>158</v>
      </c>
      <c r="D52" s="442">
        <v>240</v>
      </c>
      <c r="E52" s="442">
        <v>1</v>
      </c>
      <c r="F52" s="67"/>
      <c r="G52" s="67"/>
      <c r="H52" s="67"/>
      <c r="I52" s="67"/>
      <c r="J52" s="67"/>
      <c r="K52" s="67"/>
      <c r="L52" s="67"/>
      <c r="M52" s="67"/>
      <c r="N52" s="67"/>
      <c r="O52" s="222"/>
      <c r="P52" s="222"/>
      <c r="Q52" s="222"/>
      <c r="R52" s="222"/>
      <c r="S52" s="222"/>
      <c r="T52" s="222"/>
      <c r="U52" s="222"/>
      <c r="V52" s="314"/>
      <c r="W52" s="669"/>
    </row>
    <row r="53" spans="2:23" x14ac:dyDescent="0.2">
      <c r="B53" s="442" t="s">
        <v>164</v>
      </c>
      <c r="C53" s="442" t="s">
        <v>158</v>
      </c>
      <c r="D53" s="442">
        <v>240</v>
      </c>
      <c r="E53" s="442">
        <v>2</v>
      </c>
      <c r="F53" s="67"/>
      <c r="G53" s="67"/>
      <c r="H53" s="67"/>
      <c r="I53" s="67"/>
      <c r="J53" s="67"/>
      <c r="K53" s="67"/>
      <c r="L53" s="67"/>
      <c r="M53" s="67"/>
      <c r="N53" s="67"/>
      <c r="O53" s="222"/>
      <c r="P53" s="222"/>
      <c r="Q53" s="222"/>
      <c r="R53" s="222"/>
      <c r="S53" s="222"/>
      <c r="T53" s="222"/>
      <c r="U53" s="222"/>
      <c r="V53" s="314"/>
      <c r="W53" s="669"/>
    </row>
    <row r="54" spans="2:23" x14ac:dyDescent="0.2">
      <c r="B54" s="442" t="s">
        <v>164</v>
      </c>
      <c r="C54" s="442" t="s">
        <v>182</v>
      </c>
      <c r="D54" s="442">
        <v>120</v>
      </c>
      <c r="E54" s="442">
        <v>1</v>
      </c>
      <c r="F54" s="67">
        <v>8</v>
      </c>
      <c r="G54" s="67"/>
      <c r="H54" s="67"/>
      <c r="I54" s="67">
        <v>11</v>
      </c>
      <c r="J54" s="67">
        <v>13</v>
      </c>
      <c r="K54" s="67">
        <v>10</v>
      </c>
      <c r="L54" s="67"/>
      <c r="M54" s="67"/>
      <c r="N54" s="67"/>
      <c r="O54" s="222"/>
      <c r="P54" s="222"/>
      <c r="Q54" s="222"/>
      <c r="R54" s="222"/>
      <c r="S54" s="222"/>
      <c r="T54" s="222"/>
      <c r="U54" s="222"/>
      <c r="V54" s="314"/>
      <c r="W54" s="669"/>
    </row>
    <row r="55" spans="2:23" x14ac:dyDescent="0.2">
      <c r="B55" s="442" t="s">
        <v>164</v>
      </c>
      <c r="C55" s="442" t="s">
        <v>182</v>
      </c>
      <c r="D55" s="442">
        <v>120</v>
      </c>
      <c r="E55" s="442">
        <v>2</v>
      </c>
      <c r="F55" s="67"/>
      <c r="G55" s="67">
        <v>15</v>
      </c>
      <c r="H55" s="67"/>
      <c r="I55" s="67"/>
      <c r="J55" s="67"/>
      <c r="K55" s="67"/>
      <c r="L55" s="67"/>
      <c r="M55" s="67"/>
      <c r="N55" s="67"/>
      <c r="O55" s="222"/>
      <c r="P55" s="222"/>
      <c r="Q55" s="222"/>
      <c r="R55" s="222"/>
      <c r="S55" s="222"/>
      <c r="T55" s="222"/>
      <c r="U55" s="222"/>
      <c r="V55" s="314"/>
      <c r="W55" s="669"/>
    </row>
    <row r="56" spans="2:23" x14ac:dyDescent="0.2">
      <c r="B56" s="442" t="s">
        <v>164</v>
      </c>
      <c r="C56" s="442" t="s">
        <v>158</v>
      </c>
      <c r="D56" s="442">
        <v>120</v>
      </c>
      <c r="E56" s="442">
        <v>1</v>
      </c>
      <c r="F56" s="67"/>
      <c r="G56" s="67"/>
      <c r="H56" s="67">
        <v>7</v>
      </c>
      <c r="I56" s="67"/>
      <c r="J56" s="67"/>
      <c r="K56" s="67"/>
      <c r="L56" s="67"/>
      <c r="M56" s="67"/>
      <c r="N56" s="67"/>
      <c r="O56" s="222"/>
      <c r="P56" s="222"/>
      <c r="Q56" s="222"/>
      <c r="R56" s="222"/>
      <c r="S56" s="222"/>
      <c r="T56" s="222"/>
      <c r="U56" s="222"/>
      <c r="V56" s="314"/>
      <c r="W56" s="669"/>
    </row>
    <row r="57" spans="2:23" x14ac:dyDescent="0.2">
      <c r="B57" s="442" t="s">
        <v>164</v>
      </c>
      <c r="C57" s="442" t="s">
        <v>158</v>
      </c>
      <c r="D57" s="442">
        <v>120</v>
      </c>
      <c r="E57" s="442">
        <v>2</v>
      </c>
      <c r="F57" s="67"/>
      <c r="G57" s="67"/>
      <c r="H57" s="67"/>
      <c r="I57" s="67"/>
      <c r="J57" s="67"/>
      <c r="K57" s="67"/>
      <c r="L57" s="67"/>
      <c r="M57" s="67"/>
      <c r="N57" s="67"/>
      <c r="O57" s="222"/>
      <c r="P57" s="222"/>
      <c r="Q57" s="222"/>
      <c r="R57" s="222"/>
      <c r="S57" s="222"/>
      <c r="T57" s="222"/>
      <c r="U57" s="222"/>
      <c r="V57" s="314"/>
      <c r="W57" s="669"/>
    </row>
    <row r="58" spans="2:23" x14ac:dyDescent="0.2">
      <c r="B58" s="442" t="s">
        <v>164</v>
      </c>
      <c r="C58" s="442" t="s">
        <v>158</v>
      </c>
      <c r="D58" s="442">
        <v>160</v>
      </c>
      <c r="E58" s="442">
        <v>1</v>
      </c>
      <c r="F58" s="67"/>
      <c r="G58" s="67"/>
      <c r="H58" s="67"/>
      <c r="I58" s="67"/>
      <c r="J58" s="67"/>
      <c r="K58" s="67"/>
      <c r="L58" s="67"/>
      <c r="M58" s="67"/>
      <c r="N58" s="67"/>
      <c r="O58" s="222"/>
      <c r="P58" s="222"/>
      <c r="Q58" s="222"/>
      <c r="R58" s="222"/>
      <c r="S58" s="222"/>
      <c r="T58" s="222"/>
      <c r="U58" s="222"/>
      <c r="V58" s="314"/>
      <c r="W58" s="669"/>
    </row>
    <row r="59" spans="2:23" x14ac:dyDescent="0.2">
      <c r="B59" s="442" t="s">
        <v>164</v>
      </c>
      <c r="C59" s="442" t="s">
        <v>158</v>
      </c>
      <c r="D59" s="442">
        <v>160</v>
      </c>
      <c r="E59" s="442">
        <v>2</v>
      </c>
      <c r="F59" s="67"/>
      <c r="G59" s="67"/>
      <c r="H59" s="67"/>
      <c r="I59" s="67"/>
      <c r="J59" s="67"/>
      <c r="K59" s="67"/>
      <c r="L59" s="67"/>
      <c r="M59" s="67"/>
      <c r="N59" s="67"/>
      <c r="O59" s="222"/>
      <c r="P59" s="222"/>
      <c r="Q59" s="222"/>
      <c r="R59" s="222"/>
      <c r="S59" s="222"/>
      <c r="T59" s="222"/>
      <c r="U59" s="222"/>
      <c r="V59" s="314"/>
      <c r="W59" s="669"/>
    </row>
    <row r="60" spans="2:23" x14ac:dyDescent="0.2">
      <c r="B60" s="442" t="s">
        <v>164</v>
      </c>
      <c r="C60" s="442" t="s">
        <v>158</v>
      </c>
      <c r="D60" s="442">
        <v>160</v>
      </c>
      <c r="E60" s="442">
        <v>3</v>
      </c>
      <c r="F60" s="67"/>
      <c r="G60" s="67"/>
      <c r="H60" s="67"/>
      <c r="I60" s="67"/>
      <c r="J60" s="67"/>
      <c r="K60" s="67"/>
      <c r="L60" s="67"/>
      <c r="M60" s="67"/>
      <c r="N60" s="67"/>
      <c r="O60" s="222"/>
      <c r="P60" s="222"/>
      <c r="Q60" s="222"/>
      <c r="R60" s="222"/>
      <c r="S60" s="222"/>
      <c r="T60" s="222"/>
      <c r="U60" s="222"/>
      <c r="V60" s="314"/>
      <c r="W60" s="669"/>
    </row>
    <row r="61" spans="2:23" x14ac:dyDescent="0.2">
      <c r="B61" s="442" t="s">
        <v>271</v>
      </c>
      <c r="C61" s="442" t="s">
        <v>158</v>
      </c>
      <c r="D61" s="442">
        <v>120</v>
      </c>
      <c r="E61" s="442">
        <v>1</v>
      </c>
      <c r="F61" s="67">
        <v>27</v>
      </c>
      <c r="G61" s="67"/>
      <c r="H61" s="67"/>
      <c r="I61" s="67"/>
      <c r="J61" s="67"/>
      <c r="K61" s="67"/>
      <c r="L61" s="67"/>
      <c r="M61" s="67"/>
      <c r="N61" s="67"/>
      <c r="O61" s="222"/>
      <c r="P61" s="222"/>
      <c r="Q61" s="222"/>
      <c r="R61" s="222"/>
      <c r="S61" s="222"/>
      <c r="T61" s="222"/>
      <c r="U61" s="222"/>
      <c r="V61" s="314"/>
      <c r="W61" s="669"/>
    </row>
    <row r="62" spans="2:23" x14ac:dyDescent="0.2">
      <c r="B62" s="442" t="s">
        <v>271</v>
      </c>
      <c r="C62" s="442" t="s">
        <v>158</v>
      </c>
      <c r="D62" s="442">
        <v>120</v>
      </c>
      <c r="E62" s="442">
        <v>2</v>
      </c>
      <c r="F62" s="67">
        <v>12</v>
      </c>
      <c r="G62" s="67"/>
      <c r="H62" s="67"/>
      <c r="I62" s="67"/>
      <c r="J62" s="67"/>
      <c r="K62" s="67"/>
      <c r="L62" s="67"/>
      <c r="M62" s="67"/>
      <c r="N62" s="67"/>
      <c r="O62" s="222"/>
      <c r="P62" s="222"/>
      <c r="Q62" s="222"/>
      <c r="R62" s="222"/>
      <c r="S62" s="222"/>
      <c r="T62" s="222"/>
      <c r="U62" s="222"/>
      <c r="V62" s="314"/>
      <c r="W62" s="669"/>
    </row>
    <row r="63" spans="2:23" x14ac:dyDescent="0.2">
      <c r="B63" s="442" t="s">
        <v>199</v>
      </c>
      <c r="C63" s="442" t="s">
        <v>158</v>
      </c>
      <c r="D63" s="442">
        <v>120</v>
      </c>
      <c r="E63" s="442" t="s">
        <v>173</v>
      </c>
      <c r="F63" s="67"/>
      <c r="G63" s="67"/>
      <c r="H63" s="67"/>
      <c r="I63" s="67"/>
      <c r="J63" s="67"/>
      <c r="K63" s="67"/>
      <c r="L63" s="67"/>
      <c r="M63" s="67"/>
      <c r="N63" s="67"/>
      <c r="O63" s="222"/>
      <c r="P63" s="222"/>
      <c r="Q63" s="222"/>
      <c r="R63" s="222"/>
      <c r="S63" s="222"/>
      <c r="T63" s="222"/>
      <c r="U63" s="222"/>
      <c r="V63" s="314"/>
      <c r="W63" s="669"/>
    </row>
    <row r="64" spans="2:23" x14ac:dyDescent="0.2">
      <c r="B64" s="442" t="s">
        <v>199</v>
      </c>
      <c r="C64" s="442" t="s">
        <v>158</v>
      </c>
      <c r="D64" s="442">
        <v>120</v>
      </c>
      <c r="E64" s="442">
        <v>1</v>
      </c>
      <c r="F64" s="67"/>
      <c r="G64" s="67">
        <v>23</v>
      </c>
      <c r="H64" s="67">
        <v>12</v>
      </c>
      <c r="I64" s="67">
        <v>8</v>
      </c>
      <c r="J64" s="67"/>
      <c r="K64" s="67"/>
      <c r="L64" s="67"/>
      <c r="M64" s="67"/>
      <c r="N64" s="67"/>
      <c r="O64" s="222"/>
      <c r="P64" s="222"/>
      <c r="Q64" s="222"/>
      <c r="R64" s="222"/>
      <c r="S64" s="222"/>
      <c r="T64" s="222"/>
      <c r="U64" s="222"/>
      <c r="V64" s="314"/>
      <c r="W64" s="669"/>
    </row>
    <row r="65" spans="2:23" x14ac:dyDescent="0.2">
      <c r="B65" s="442" t="s">
        <v>199</v>
      </c>
      <c r="C65" s="442" t="s">
        <v>158</v>
      </c>
      <c r="D65" s="442">
        <v>120</v>
      </c>
      <c r="E65" s="442">
        <v>2</v>
      </c>
      <c r="F65" s="67"/>
      <c r="G65" s="67">
        <v>20</v>
      </c>
      <c r="H65" s="67"/>
      <c r="I65" s="67"/>
      <c r="J65" s="67"/>
      <c r="K65" s="67"/>
      <c r="L65" s="67"/>
      <c r="M65" s="67"/>
      <c r="N65" s="67"/>
      <c r="O65" s="222"/>
      <c r="P65" s="222"/>
      <c r="Q65" s="222"/>
      <c r="R65" s="222"/>
      <c r="S65" s="222"/>
      <c r="T65" s="222"/>
      <c r="U65" s="222"/>
      <c r="V65" s="314"/>
      <c r="W65" s="669"/>
    </row>
    <row r="66" spans="2:23" x14ac:dyDescent="0.2">
      <c r="B66" s="442" t="s">
        <v>508</v>
      </c>
      <c r="C66" s="442"/>
      <c r="D66" s="442">
        <v>120</v>
      </c>
      <c r="E66" s="442">
        <v>1</v>
      </c>
      <c r="F66" s="67"/>
      <c r="G66" s="67"/>
      <c r="H66" s="67"/>
      <c r="I66" s="67"/>
      <c r="J66" s="67"/>
      <c r="K66" s="67"/>
      <c r="L66" s="67"/>
      <c r="M66" s="67"/>
      <c r="N66" s="67"/>
      <c r="O66" s="222"/>
      <c r="P66" s="222"/>
      <c r="Q66" s="222"/>
      <c r="R66" s="222"/>
      <c r="S66" s="222"/>
      <c r="T66" s="222"/>
      <c r="U66" s="222"/>
      <c r="V66" s="314"/>
      <c r="W66" s="669"/>
    </row>
    <row r="67" spans="2:23" x14ac:dyDescent="0.2">
      <c r="B67" s="442" t="s">
        <v>268</v>
      </c>
      <c r="C67" s="442" t="s">
        <v>180</v>
      </c>
      <c r="D67" s="442">
        <v>160</v>
      </c>
      <c r="E67" s="442">
        <v>1</v>
      </c>
      <c r="F67" s="67"/>
      <c r="G67" s="67">
        <v>20</v>
      </c>
      <c r="H67" s="67"/>
      <c r="I67" s="67"/>
      <c r="J67" s="67"/>
      <c r="K67" s="67"/>
      <c r="L67" s="67"/>
      <c r="M67" s="67"/>
      <c r="N67" s="67"/>
      <c r="O67" s="222"/>
      <c r="P67" s="222"/>
      <c r="Q67" s="222"/>
      <c r="R67" s="222"/>
      <c r="S67" s="222"/>
      <c r="T67" s="222"/>
      <c r="U67" s="222"/>
      <c r="V67" s="314"/>
      <c r="W67" s="669"/>
    </row>
    <row r="68" spans="2:23" x14ac:dyDescent="0.2">
      <c r="B68" s="442" t="s">
        <v>268</v>
      </c>
      <c r="C68" s="442" t="s">
        <v>180</v>
      </c>
      <c r="D68" s="442">
        <v>120</v>
      </c>
      <c r="E68" s="442">
        <v>1</v>
      </c>
      <c r="F68" s="67">
        <v>32</v>
      </c>
      <c r="G68" s="67">
        <v>15</v>
      </c>
      <c r="H68" s="67"/>
      <c r="I68" s="67"/>
      <c r="J68" s="67"/>
      <c r="K68" s="67"/>
      <c r="L68" s="67"/>
      <c r="M68" s="67"/>
      <c r="N68" s="67"/>
      <c r="O68" s="222"/>
      <c r="P68" s="222"/>
      <c r="Q68" s="222"/>
      <c r="R68" s="222"/>
      <c r="S68" s="222"/>
      <c r="T68" s="222"/>
      <c r="U68" s="222"/>
      <c r="V68" s="314"/>
      <c r="W68" s="669"/>
    </row>
    <row r="69" spans="2:23" x14ac:dyDescent="0.2">
      <c r="B69" s="442" t="s">
        <v>231</v>
      </c>
      <c r="C69" s="442" t="s">
        <v>180</v>
      </c>
      <c r="D69" s="442">
        <v>240</v>
      </c>
      <c r="E69" s="442">
        <v>1</v>
      </c>
      <c r="F69" s="67"/>
      <c r="G69" s="67"/>
      <c r="H69" s="67"/>
      <c r="I69" s="67"/>
      <c r="J69" s="67"/>
      <c r="K69" s="67"/>
      <c r="L69" s="67"/>
      <c r="M69" s="67"/>
      <c r="N69" s="67"/>
      <c r="O69" s="222"/>
      <c r="P69" s="222"/>
      <c r="Q69" s="222"/>
      <c r="R69" s="222"/>
      <c r="S69" s="222"/>
      <c r="T69" s="222"/>
      <c r="U69" s="222"/>
      <c r="V69" s="314"/>
      <c r="W69" s="669"/>
    </row>
    <row r="70" spans="2:23" x14ac:dyDescent="0.2">
      <c r="B70" s="442" t="s">
        <v>231</v>
      </c>
      <c r="C70" s="442" t="s">
        <v>180</v>
      </c>
      <c r="D70" s="442">
        <v>240</v>
      </c>
      <c r="E70" s="442">
        <v>2</v>
      </c>
      <c r="F70" s="67"/>
      <c r="G70" s="67"/>
      <c r="H70" s="67"/>
      <c r="I70" s="67"/>
      <c r="J70" s="67"/>
      <c r="K70" s="67"/>
      <c r="L70" s="67"/>
      <c r="M70" s="67"/>
      <c r="N70" s="67"/>
      <c r="O70" s="222"/>
      <c r="P70" s="222"/>
      <c r="Q70" s="222"/>
      <c r="R70" s="222"/>
      <c r="S70" s="222"/>
      <c r="T70" s="222"/>
      <c r="U70" s="222"/>
      <c r="V70" s="314"/>
      <c r="W70" s="669"/>
    </row>
    <row r="71" spans="2:23" x14ac:dyDescent="0.2">
      <c r="B71" s="442" t="s">
        <v>204</v>
      </c>
      <c r="C71" s="442" t="s">
        <v>180</v>
      </c>
      <c r="D71" s="442">
        <v>240</v>
      </c>
      <c r="E71" s="442">
        <v>1</v>
      </c>
      <c r="F71" s="67">
        <v>11</v>
      </c>
      <c r="G71" s="67">
        <v>9</v>
      </c>
      <c r="H71" s="67"/>
      <c r="I71" s="67"/>
      <c r="J71" s="67"/>
      <c r="K71" s="67"/>
      <c r="L71" s="67"/>
      <c r="M71" s="67"/>
      <c r="N71" s="67"/>
      <c r="O71" s="222"/>
      <c r="P71" s="222"/>
      <c r="Q71" s="222"/>
      <c r="R71" s="222"/>
      <c r="S71" s="222"/>
      <c r="T71" s="222"/>
      <c r="U71" s="222"/>
      <c r="V71" s="314"/>
      <c r="W71" s="669"/>
    </row>
    <row r="72" spans="2:23" x14ac:dyDescent="0.2">
      <c r="B72" s="442" t="s">
        <v>204</v>
      </c>
      <c r="C72" s="442" t="s">
        <v>180</v>
      </c>
      <c r="D72" s="442">
        <v>240</v>
      </c>
      <c r="E72" s="442">
        <v>2</v>
      </c>
      <c r="F72" s="67"/>
      <c r="G72" s="67"/>
      <c r="H72" s="67"/>
      <c r="I72" s="67"/>
      <c r="J72" s="67"/>
      <c r="K72" s="67"/>
      <c r="L72" s="67"/>
      <c r="M72" s="67"/>
      <c r="N72" s="67"/>
      <c r="O72" s="222"/>
      <c r="P72" s="222"/>
      <c r="Q72" s="222"/>
      <c r="R72" s="222"/>
      <c r="S72" s="222"/>
      <c r="T72" s="222"/>
      <c r="U72" s="222"/>
      <c r="V72" s="314"/>
      <c r="W72" s="669"/>
    </row>
    <row r="73" spans="2:23" x14ac:dyDescent="0.2">
      <c r="B73" s="442" t="s">
        <v>204</v>
      </c>
      <c r="C73" s="442" t="s">
        <v>180</v>
      </c>
      <c r="D73" s="442">
        <v>240</v>
      </c>
      <c r="E73" s="442">
        <v>3</v>
      </c>
      <c r="F73" s="67"/>
      <c r="G73" s="67"/>
      <c r="H73" s="67"/>
      <c r="I73" s="67"/>
      <c r="J73" s="67"/>
      <c r="K73" s="67"/>
      <c r="L73" s="67"/>
      <c r="M73" s="67"/>
      <c r="N73" s="67"/>
      <c r="O73" s="222"/>
      <c r="P73" s="222"/>
      <c r="Q73" s="222"/>
      <c r="R73" s="222"/>
      <c r="S73" s="222"/>
      <c r="T73" s="222"/>
      <c r="U73" s="222"/>
      <c r="V73" s="314"/>
      <c r="W73" s="669"/>
    </row>
    <row r="74" spans="2:23" x14ac:dyDescent="0.2">
      <c r="B74" s="442" t="s">
        <v>204</v>
      </c>
      <c r="C74" s="442" t="s">
        <v>180</v>
      </c>
      <c r="D74" s="442">
        <v>240</v>
      </c>
      <c r="E74" s="442">
        <v>4</v>
      </c>
      <c r="F74" s="67"/>
      <c r="G74" s="67"/>
      <c r="H74" s="67"/>
      <c r="I74" s="67"/>
      <c r="J74" s="67"/>
      <c r="K74" s="67"/>
      <c r="L74" s="67"/>
      <c r="M74" s="67"/>
      <c r="N74" s="67"/>
      <c r="O74" s="222"/>
      <c r="P74" s="222"/>
      <c r="Q74" s="222"/>
      <c r="R74" s="222"/>
      <c r="S74" s="222"/>
      <c r="T74" s="222"/>
      <c r="U74" s="222"/>
      <c r="V74" s="314"/>
      <c r="W74" s="669"/>
    </row>
    <row r="75" spans="2:23" x14ac:dyDescent="0.2">
      <c r="B75" s="442" t="s">
        <v>232</v>
      </c>
      <c r="C75" s="442" t="s">
        <v>180</v>
      </c>
      <c r="D75" s="442">
        <v>120</v>
      </c>
      <c r="E75" s="442">
        <v>1</v>
      </c>
      <c r="F75" s="67"/>
      <c r="G75" s="67"/>
      <c r="H75" s="67"/>
      <c r="I75" s="67"/>
      <c r="J75" s="67"/>
      <c r="K75" s="67"/>
      <c r="L75" s="67"/>
      <c r="M75" s="67"/>
      <c r="N75" s="67"/>
      <c r="O75" s="222"/>
      <c r="P75" s="222"/>
      <c r="Q75" s="222"/>
      <c r="R75" s="222"/>
      <c r="S75" s="222"/>
      <c r="T75" s="222"/>
      <c r="U75" s="222"/>
      <c r="V75" s="314"/>
      <c r="W75" s="669"/>
    </row>
    <row r="76" spans="2:23" x14ac:dyDescent="0.2">
      <c r="B76" s="442" t="s">
        <v>267</v>
      </c>
      <c r="C76" s="442" t="s">
        <v>180</v>
      </c>
      <c r="D76" s="442">
        <v>160</v>
      </c>
      <c r="E76" s="442">
        <v>1</v>
      </c>
      <c r="F76" s="67">
        <v>11</v>
      </c>
      <c r="G76" s="67">
        <v>24</v>
      </c>
      <c r="H76" s="67"/>
      <c r="I76" s="67"/>
      <c r="J76" s="67"/>
      <c r="K76" s="67"/>
      <c r="L76" s="67"/>
      <c r="M76" s="67"/>
      <c r="N76" s="67"/>
      <c r="O76" s="222"/>
      <c r="P76" s="222"/>
      <c r="Q76" s="222"/>
      <c r="R76" s="222"/>
      <c r="S76" s="222"/>
      <c r="T76" s="222"/>
      <c r="U76" s="222"/>
      <c r="V76" s="314"/>
      <c r="W76" s="669"/>
    </row>
    <row r="77" spans="2:23" x14ac:dyDescent="0.2">
      <c r="B77" s="442" t="s">
        <v>267</v>
      </c>
      <c r="C77" s="442" t="s">
        <v>180</v>
      </c>
      <c r="D77" s="442">
        <v>160</v>
      </c>
      <c r="E77" s="442">
        <v>2</v>
      </c>
      <c r="F77" s="67">
        <v>10</v>
      </c>
      <c r="G77" s="67"/>
      <c r="H77" s="67"/>
      <c r="I77" s="67"/>
      <c r="J77" s="67"/>
      <c r="K77" s="67"/>
      <c r="L77" s="67"/>
      <c r="M77" s="67"/>
      <c r="N77" s="67"/>
      <c r="O77" s="222"/>
      <c r="P77" s="222"/>
      <c r="Q77" s="222"/>
      <c r="R77" s="222"/>
      <c r="S77" s="222"/>
      <c r="T77" s="222"/>
      <c r="U77" s="222"/>
      <c r="V77" s="314"/>
      <c r="W77" s="669"/>
    </row>
    <row r="78" spans="2:23" x14ac:dyDescent="0.2">
      <c r="B78" s="442" t="s">
        <v>510</v>
      </c>
      <c r="C78" s="442"/>
      <c r="D78" s="442">
        <v>80</v>
      </c>
      <c r="E78" s="442">
        <v>1</v>
      </c>
      <c r="F78" s="67"/>
      <c r="G78" s="67"/>
      <c r="H78" s="67"/>
      <c r="I78" s="67"/>
      <c r="J78" s="67"/>
      <c r="K78" s="67"/>
      <c r="L78" s="67"/>
      <c r="M78" s="67"/>
      <c r="N78" s="67"/>
      <c r="O78" s="222"/>
      <c r="P78" s="222"/>
      <c r="Q78" s="222"/>
      <c r="R78" s="222"/>
      <c r="S78" s="222"/>
      <c r="T78" s="222"/>
      <c r="U78" s="222"/>
      <c r="V78" s="314"/>
      <c r="W78" s="669"/>
    </row>
    <row r="79" spans="2:23" x14ac:dyDescent="0.2">
      <c r="B79" s="442" t="s">
        <v>511</v>
      </c>
      <c r="C79" s="442"/>
      <c r="D79" s="442">
        <v>80</v>
      </c>
      <c r="E79" s="442">
        <v>3</v>
      </c>
      <c r="F79" s="67"/>
      <c r="G79" s="67"/>
      <c r="H79" s="67"/>
      <c r="I79" s="67"/>
      <c r="J79" s="67"/>
      <c r="K79" s="67"/>
      <c r="L79" s="67"/>
      <c r="M79" s="67"/>
      <c r="N79" s="67"/>
      <c r="O79" s="222"/>
      <c r="P79" s="222"/>
      <c r="Q79" s="222"/>
      <c r="R79" s="222"/>
      <c r="S79" s="222"/>
      <c r="T79" s="222"/>
      <c r="U79" s="222"/>
      <c r="V79" s="314"/>
      <c r="W79" s="669"/>
    </row>
    <row r="80" spans="2:23" x14ac:dyDescent="0.2">
      <c r="B80" s="442" t="s">
        <v>335</v>
      </c>
      <c r="C80" s="442" t="s">
        <v>182</v>
      </c>
      <c r="D80" s="442">
        <v>120</v>
      </c>
      <c r="E80" s="442">
        <v>1</v>
      </c>
      <c r="F80" s="67">
        <v>12</v>
      </c>
      <c r="G80" s="67"/>
      <c r="H80" s="67"/>
      <c r="I80" s="67"/>
      <c r="J80" s="67"/>
      <c r="K80" s="67"/>
      <c r="L80" s="67">
        <v>7</v>
      </c>
      <c r="M80" s="67"/>
      <c r="N80" s="67"/>
      <c r="O80" s="222"/>
      <c r="P80" s="222">
        <v>11</v>
      </c>
      <c r="Q80" s="222"/>
      <c r="R80" s="222"/>
      <c r="S80" s="222"/>
      <c r="T80" s="222"/>
      <c r="U80" s="222"/>
      <c r="V80" s="314"/>
      <c r="W80" s="669"/>
    </row>
    <row r="81" spans="2:23" x14ac:dyDescent="0.2">
      <c r="B81" s="442" t="s">
        <v>335</v>
      </c>
      <c r="C81" s="442" t="s">
        <v>182</v>
      </c>
      <c r="D81" s="442">
        <v>120</v>
      </c>
      <c r="E81" s="442">
        <v>2</v>
      </c>
      <c r="F81" s="67"/>
      <c r="G81" s="67"/>
      <c r="H81" s="67"/>
      <c r="I81" s="67"/>
      <c r="J81" s="67">
        <v>7</v>
      </c>
      <c r="K81" s="67"/>
      <c r="L81" s="67"/>
      <c r="M81" s="67">
        <v>9</v>
      </c>
      <c r="N81" s="67">
        <v>0</v>
      </c>
      <c r="O81" s="222"/>
      <c r="P81" s="222"/>
      <c r="Q81" s="222">
        <v>8</v>
      </c>
      <c r="R81" s="222"/>
      <c r="S81" s="222"/>
      <c r="T81" s="222"/>
      <c r="U81" s="222"/>
      <c r="V81" s="314"/>
      <c r="W81" s="669"/>
    </row>
    <row r="82" spans="2:23" x14ac:dyDescent="0.2">
      <c r="B82" s="442" t="s">
        <v>312</v>
      </c>
      <c r="C82" s="442" t="s">
        <v>158</v>
      </c>
      <c r="D82" s="442">
        <v>120</v>
      </c>
      <c r="E82" s="442">
        <v>1</v>
      </c>
      <c r="F82" s="67"/>
      <c r="G82" s="67"/>
      <c r="H82" s="67"/>
      <c r="I82" s="67"/>
      <c r="J82" s="67"/>
      <c r="K82" s="67"/>
      <c r="L82" s="67"/>
      <c r="M82" s="67"/>
      <c r="N82" s="67">
        <v>7</v>
      </c>
      <c r="O82" s="222"/>
      <c r="P82" s="222"/>
      <c r="Q82" s="222"/>
      <c r="R82" s="222">
        <v>7</v>
      </c>
      <c r="S82" s="222"/>
      <c r="T82" s="222"/>
      <c r="U82" s="222"/>
      <c r="V82" s="314"/>
      <c r="W82" s="669"/>
    </row>
    <row r="83" spans="2:23" x14ac:dyDescent="0.2">
      <c r="B83" s="442" t="s">
        <v>312</v>
      </c>
      <c r="C83" s="442" t="s">
        <v>158</v>
      </c>
      <c r="D83" s="442">
        <v>120</v>
      </c>
      <c r="E83" s="442">
        <v>2</v>
      </c>
      <c r="F83" s="67"/>
      <c r="G83" s="67"/>
      <c r="H83" s="67"/>
      <c r="I83" s="67"/>
      <c r="J83" s="67"/>
      <c r="K83" s="67"/>
      <c r="L83" s="67"/>
      <c r="M83" s="67"/>
      <c r="N83" s="67"/>
      <c r="O83" s="222"/>
      <c r="P83" s="222"/>
      <c r="Q83" s="222"/>
      <c r="R83" s="222"/>
      <c r="S83" s="222">
        <v>8</v>
      </c>
      <c r="T83" s="222"/>
      <c r="U83" s="222"/>
      <c r="V83" s="314"/>
      <c r="W83" s="669"/>
    </row>
    <row r="84" spans="2:23" x14ac:dyDescent="0.2">
      <c r="B84" s="442" t="s">
        <v>315</v>
      </c>
      <c r="C84" s="442" t="s">
        <v>158</v>
      </c>
      <c r="D84" s="442">
        <v>120</v>
      </c>
      <c r="E84" s="442">
        <v>3</v>
      </c>
      <c r="F84" s="67"/>
      <c r="G84" s="67"/>
      <c r="H84" s="67"/>
      <c r="I84" s="67"/>
      <c r="J84" s="67"/>
      <c r="K84" s="67"/>
      <c r="L84" s="67"/>
      <c r="M84" s="67"/>
      <c r="N84" s="67"/>
      <c r="O84" s="222"/>
      <c r="P84" s="222"/>
      <c r="Q84" s="222"/>
      <c r="R84" s="222"/>
      <c r="S84" s="222"/>
      <c r="T84" s="222">
        <v>5</v>
      </c>
      <c r="U84" s="222"/>
      <c r="V84" s="314"/>
      <c r="W84" s="669"/>
    </row>
    <row r="85" spans="2:23" x14ac:dyDescent="0.2">
      <c r="B85" s="442" t="s">
        <v>315</v>
      </c>
      <c r="C85" s="442" t="s">
        <v>158</v>
      </c>
      <c r="D85" s="442">
        <v>120</v>
      </c>
      <c r="E85" s="442">
        <v>4</v>
      </c>
      <c r="F85" s="67"/>
      <c r="G85" s="67"/>
      <c r="H85" s="67"/>
      <c r="I85" s="67"/>
      <c r="J85" s="67"/>
      <c r="K85" s="67"/>
      <c r="L85" s="67"/>
      <c r="M85" s="67"/>
      <c r="N85" s="67"/>
      <c r="O85" s="222"/>
      <c r="P85" s="222"/>
      <c r="Q85" s="222"/>
      <c r="R85" s="222"/>
      <c r="S85" s="222"/>
      <c r="T85" s="222"/>
      <c r="U85" s="222">
        <v>5</v>
      </c>
      <c r="V85" s="314"/>
      <c r="W85" s="669"/>
    </row>
    <row r="86" spans="2:23" x14ac:dyDescent="0.2">
      <c r="B86" s="442" t="s">
        <v>233</v>
      </c>
      <c r="C86" s="442" t="s">
        <v>158</v>
      </c>
      <c r="D86" s="442">
        <v>120</v>
      </c>
      <c r="E86" s="442">
        <v>1</v>
      </c>
      <c r="F86" s="67"/>
      <c r="G86" s="67"/>
      <c r="H86" s="67"/>
      <c r="I86" s="67"/>
      <c r="J86" s="67"/>
      <c r="K86" s="67">
        <v>7</v>
      </c>
      <c r="L86" s="67"/>
      <c r="M86" s="67"/>
      <c r="N86" s="67"/>
      <c r="O86" s="222"/>
      <c r="P86" s="222"/>
      <c r="Q86" s="222"/>
      <c r="R86" s="222"/>
      <c r="S86" s="222"/>
      <c r="T86" s="222"/>
      <c r="U86" s="222"/>
      <c r="V86" s="314"/>
      <c r="W86" s="669"/>
    </row>
    <row r="87" spans="2:23" x14ac:dyDescent="0.2">
      <c r="B87" s="442" t="s">
        <v>233</v>
      </c>
      <c r="C87" s="442" t="s">
        <v>158</v>
      </c>
      <c r="D87" s="442">
        <v>160</v>
      </c>
      <c r="E87" s="442">
        <v>1</v>
      </c>
      <c r="F87" s="67"/>
      <c r="G87" s="67"/>
      <c r="H87" s="67"/>
      <c r="I87" s="67">
        <v>1</v>
      </c>
      <c r="J87" s="67"/>
      <c r="K87" s="67"/>
      <c r="L87" s="67"/>
      <c r="M87" s="67"/>
      <c r="N87" s="67"/>
      <c r="O87" s="222"/>
      <c r="P87" s="222"/>
      <c r="Q87" s="222"/>
      <c r="R87" s="222"/>
      <c r="S87" s="222"/>
      <c r="T87" s="222"/>
      <c r="U87" s="222"/>
      <c r="V87" s="314"/>
      <c r="W87" s="669"/>
    </row>
    <row r="88" spans="2:23" x14ac:dyDescent="0.2">
      <c r="B88" s="442" t="s">
        <v>233</v>
      </c>
      <c r="C88" s="442" t="s">
        <v>158</v>
      </c>
      <c r="D88" s="442">
        <v>160</v>
      </c>
      <c r="E88" s="442">
        <v>1</v>
      </c>
      <c r="F88" s="67"/>
      <c r="G88" s="67"/>
      <c r="H88" s="67">
        <v>10</v>
      </c>
      <c r="I88" s="67"/>
      <c r="J88" s="67"/>
      <c r="K88" s="67"/>
      <c r="L88" s="67"/>
      <c r="M88" s="67"/>
      <c r="N88" s="67"/>
      <c r="O88" s="222"/>
      <c r="P88" s="222"/>
      <c r="Q88" s="222"/>
      <c r="R88" s="222"/>
      <c r="S88" s="222"/>
      <c r="T88" s="222"/>
      <c r="U88" s="222"/>
      <c r="V88" s="314"/>
      <c r="W88" s="669"/>
    </row>
    <row r="89" spans="2:23" x14ac:dyDescent="0.2">
      <c r="B89" s="442" t="s">
        <v>233</v>
      </c>
      <c r="C89" s="442" t="s">
        <v>158</v>
      </c>
      <c r="D89" s="442">
        <v>120</v>
      </c>
      <c r="E89" s="442">
        <v>2</v>
      </c>
      <c r="F89" s="67"/>
      <c r="G89" s="67">
        <v>8</v>
      </c>
      <c r="H89" s="67"/>
      <c r="I89" s="67"/>
      <c r="J89" s="67"/>
      <c r="K89" s="67"/>
      <c r="L89" s="67">
        <v>9</v>
      </c>
      <c r="M89" s="67"/>
      <c r="N89" s="67"/>
      <c r="O89" s="222"/>
      <c r="P89" s="222"/>
      <c r="Q89" s="222"/>
      <c r="R89" s="222"/>
      <c r="S89" s="222"/>
      <c r="T89" s="222"/>
      <c r="U89" s="222"/>
      <c r="V89" s="314"/>
      <c r="W89" s="669"/>
    </row>
    <row r="90" spans="2:23" x14ac:dyDescent="0.2">
      <c r="B90" s="442" t="s">
        <v>233</v>
      </c>
      <c r="C90" s="442" t="s">
        <v>158</v>
      </c>
      <c r="D90" s="442">
        <v>160</v>
      </c>
      <c r="E90" s="442">
        <v>3</v>
      </c>
      <c r="F90" s="67"/>
      <c r="G90" s="67"/>
      <c r="H90" s="67"/>
      <c r="I90" s="67">
        <v>7</v>
      </c>
      <c r="J90" s="67">
        <v>2</v>
      </c>
      <c r="K90" s="67"/>
      <c r="L90" s="67"/>
      <c r="M90" s="67"/>
      <c r="N90" s="67"/>
      <c r="O90" s="222"/>
      <c r="P90" s="222"/>
      <c r="Q90" s="222"/>
      <c r="R90" s="222"/>
      <c r="S90" s="222"/>
      <c r="T90" s="222"/>
      <c r="U90" s="222"/>
      <c r="V90" s="314"/>
      <c r="W90" s="669"/>
    </row>
    <row r="91" spans="2:23" x14ac:dyDescent="0.2">
      <c r="B91" s="442" t="s">
        <v>233</v>
      </c>
      <c r="C91" s="442" t="s">
        <v>158</v>
      </c>
      <c r="D91" s="442">
        <v>120</v>
      </c>
      <c r="E91" s="442">
        <v>4</v>
      </c>
      <c r="F91" s="67"/>
      <c r="G91" s="67"/>
      <c r="H91" s="67"/>
      <c r="I91" s="67"/>
      <c r="J91" s="67"/>
      <c r="K91" s="67">
        <v>2</v>
      </c>
      <c r="L91" s="67"/>
      <c r="M91" s="67"/>
      <c r="N91" s="67"/>
      <c r="O91" s="222"/>
      <c r="P91" s="222"/>
      <c r="Q91" s="222"/>
      <c r="R91" s="222"/>
      <c r="S91" s="222"/>
      <c r="T91" s="222"/>
      <c r="U91" s="222"/>
      <c r="V91" s="314"/>
      <c r="W91" s="669"/>
    </row>
    <row r="92" spans="2:23" x14ac:dyDescent="0.2">
      <c r="B92" s="442" t="s">
        <v>234</v>
      </c>
      <c r="C92" s="442" t="s">
        <v>182</v>
      </c>
      <c r="D92" s="442">
        <v>120</v>
      </c>
      <c r="E92" s="442">
        <v>1</v>
      </c>
      <c r="F92" s="67"/>
      <c r="G92" s="67"/>
      <c r="H92" s="67"/>
      <c r="I92" s="67"/>
      <c r="J92" s="67"/>
      <c r="K92" s="67"/>
      <c r="L92" s="67"/>
      <c r="M92" s="67"/>
      <c r="N92" s="67"/>
      <c r="O92" s="222"/>
      <c r="P92" s="222"/>
      <c r="Q92" s="222"/>
      <c r="R92" s="222"/>
      <c r="S92" s="222"/>
      <c r="T92" s="222"/>
      <c r="U92" s="222"/>
      <c r="V92" s="314"/>
      <c r="W92" s="669"/>
    </row>
    <row r="93" spans="2:23" x14ac:dyDescent="0.2">
      <c r="B93" s="442" t="s">
        <v>234</v>
      </c>
      <c r="C93" s="442" t="s">
        <v>182</v>
      </c>
      <c r="D93" s="442">
        <v>120</v>
      </c>
      <c r="E93" s="442">
        <v>2</v>
      </c>
      <c r="F93" s="67">
        <v>8</v>
      </c>
      <c r="G93" s="67">
        <v>8</v>
      </c>
      <c r="H93" s="67"/>
      <c r="I93" s="67"/>
      <c r="J93" s="67"/>
      <c r="K93" s="67"/>
      <c r="L93" s="67"/>
      <c r="M93" s="67"/>
      <c r="N93" s="67"/>
      <c r="O93" s="222"/>
      <c r="P93" s="222"/>
      <c r="Q93" s="222"/>
      <c r="R93" s="222"/>
      <c r="S93" s="222"/>
      <c r="T93" s="222"/>
      <c r="U93" s="222"/>
      <c r="V93" s="314"/>
      <c r="W93" s="669"/>
    </row>
    <row r="94" spans="2:23" x14ac:dyDescent="0.2">
      <c r="B94" s="442" t="s">
        <v>234</v>
      </c>
      <c r="C94" s="442" t="s">
        <v>182</v>
      </c>
      <c r="D94" s="442">
        <v>120</v>
      </c>
      <c r="E94" s="442">
        <v>3</v>
      </c>
      <c r="F94" s="67"/>
      <c r="G94" s="67"/>
      <c r="H94" s="67"/>
      <c r="I94" s="67"/>
      <c r="J94" s="67"/>
      <c r="K94" s="67"/>
      <c r="L94" s="67"/>
      <c r="M94" s="67"/>
      <c r="N94" s="67"/>
      <c r="O94" s="222"/>
      <c r="P94" s="222"/>
      <c r="Q94" s="222"/>
      <c r="R94" s="222"/>
      <c r="S94" s="222"/>
      <c r="T94" s="222"/>
      <c r="U94" s="222"/>
      <c r="V94" s="314"/>
      <c r="W94" s="669"/>
    </row>
    <row r="95" spans="2:23" x14ac:dyDescent="0.2">
      <c r="B95" s="442" t="s">
        <v>509</v>
      </c>
      <c r="C95" s="442"/>
      <c r="D95" s="442">
        <v>120</v>
      </c>
      <c r="E95" s="442">
        <v>1</v>
      </c>
      <c r="F95" s="67"/>
      <c r="G95" s="67"/>
      <c r="H95" s="67"/>
      <c r="I95" s="67"/>
      <c r="J95" s="67"/>
      <c r="K95" s="67"/>
      <c r="L95" s="67"/>
      <c r="M95" s="67"/>
      <c r="N95" s="67"/>
      <c r="O95" s="222"/>
      <c r="P95" s="222"/>
      <c r="Q95" s="222"/>
      <c r="R95" s="222"/>
      <c r="S95" s="222"/>
      <c r="T95" s="222"/>
      <c r="U95" s="222"/>
      <c r="V95" s="314"/>
      <c r="W95" s="669"/>
    </row>
    <row r="96" spans="2:23" x14ac:dyDescent="0.2">
      <c r="B96" s="442" t="s">
        <v>336</v>
      </c>
      <c r="C96" s="442" t="s">
        <v>182</v>
      </c>
      <c r="D96" s="442">
        <v>120</v>
      </c>
      <c r="E96" s="442">
        <v>1</v>
      </c>
      <c r="F96" s="67">
        <v>14</v>
      </c>
      <c r="G96" s="67">
        <v>31</v>
      </c>
      <c r="H96" s="67">
        <v>12</v>
      </c>
      <c r="I96" s="67">
        <v>16</v>
      </c>
      <c r="J96" s="67">
        <v>21</v>
      </c>
      <c r="K96" s="67">
        <v>14</v>
      </c>
      <c r="L96" s="67">
        <v>20</v>
      </c>
      <c r="M96" s="67">
        <v>14</v>
      </c>
      <c r="N96" s="67">
        <v>14</v>
      </c>
      <c r="O96" s="222">
        <v>13</v>
      </c>
      <c r="P96" s="222">
        <v>8</v>
      </c>
      <c r="Q96" s="222">
        <v>15</v>
      </c>
      <c r="R96" s="222">
        <v>23</v>
      </c>
      <c r="S96" s="222">
        <v>11</v>
      </c>
      <c r="T96" s="222">
        <v>12</v>
      </c>
      <c r="U96" s="222">
        <v>10</v>
      </c>
      <c r="V96" s="314">
        <v>7</v>
      </c>
      <c r="W96" s="669">
        <v>11</v>
      </c>
    </row>
    <row r="97" spans="2:23" x14ac:dyDescent="0.2">
      <c r="B97" s="442" t="s">
        <v>336</v>
      </c>
      <c r="C97" s="442" t="s">
        <v>182</v>
      </c>
      <c r="D97" s="442">
        <v>120</v>
      </c>
      <c r="E97" s="442">
        <v>2</v>
      </c>
      <c r="F97" s="67">
        <v>12</v>
      </c>
      <c r="G97" s="67">
        <v>13</v>
      </c>
      <c r="H97" s="67">
        <v>17</v>
      </c>
      <c r="I97" s="67">
        <v>8</v>
      </c>
      <c r="J97" s="67">
        <v>13</v>
      </c>
      <c r="K97" s="67">
        <v>8</v>
      </c>
      <c r="L97" s="67">
        <v>12</v>
      </c>
      <c r="M97" s="67">
        <v>9</v>
      </c>
      <c r="N97" s="67">
        <v>8</v>
      </c>
      <c r="O97" s="222">
        <v>9</v>
      </c>
      <c r="P97" s="222">
        <v>9</v>
      </c>
      <c r="Q97" s="222">
        <v>9</v>
      </c>
      <c r="R97" s="222">
        <v>10</v>
      </c>
      <c r="S97" s="222">
        <v>9</v>
      </c>
      <c r="T97" s="222">
        <v>13</v>
      </c>
      <c r="U97" s="222">
        <v>8</v>
      </c>
      <c r="V97" s="314">
        <v>7</v>
      </c>
      <c r="W97" s="669">
        <v>6</v>
      </c>
    </row>
    <row r="98" spans="2:23" x14ac:dyDescent="0.2">
      <c r="B98" s="442" t="s">
        <v>336</v>
      </c>
      <c r="C98" s="442" t="s">
        <v>182</v>
      </c>
      <c r="D98" s="442">
        <v>240</v>
      </c>
      <c r="E98" s="442">
        <v>1</v>
      </c>
      <c r="F98" s="67"/>
      <c r="G98" s="67"/>
      <c r="H98" s="67"/>
      <c r="I98" s="67"/>
      <c r="J98" s="67"/>
      <c r="K98" s="67"/>
      <c r="L98" s="67"/>
      <c r="M98" s="67"/>
      <c r="N98" s="67"/>
      <c r="O98" s="222"/>
      <c r="P98" s="222"/>
      <c r="Q98" s="222"/>
      <c r="R98" s="222"/>
      <c r="S98" s="222"/>
      <c r="T98" s="222"/>
      <c r="U98" s="222"/>
      <c r="V98" s="314"/>
      <c r="W98" s="669"/>
    </row>
    <row r="99" spans="2:23" x14ac:dyDescent="0.2">
      <c r="B99" s="442" t="s">
        <v>209</v>
      </c>
      <c r="C99" s="442" t="s">
        <v>158</v>
      </c>
      <c r="D99" s="442">
        <v>120</v>
      </c>
      <c r="E99" s="442">
        <v>1</v>
      </c>
      <c r="F99" s="67"/>
      <c r="G99" s="67"/>
      <c r="H99" s="67"/>
      <c r="I99" s="67"/>
      <c r="J99" s="67"/>
      <c r="K99" s="67"/>
      <c r="L99" s="67">
        <v>5</v>
      </c>
      <c r="M99" s="67">
        <v>8</v>
      </c>
      <c r="N99" s="67">
        <v>8</v>
      </c>
      <c r="O99" s="222">
        <v>9</v>
      </c>
      <c r="P99" s="222">
        <v>7</v>
      </c>
      <c r="Q99" s="222">
        <v>9</v>
      </c>
      <c r="R99" s="222">
        <v>9</v>
      </c>
      <c r="S99" s="222"/>
      <c r="T99" s="222">
        <v>9</v>
      </c>
      <c r="U99" s="222">
        <v>10</v>
      </c>
      <c r="V99" s="314">
        <v>9</v>
      </c>
      <c r="W99" s="669"/>
    </row>
    <row r="100" spans="2:23" x14ac:dyDescent="0.2">
      <c r="B100" s="442" t="s">
        <v>209</v>
      </c>
      <c r="C100" s="442" t="s">
        <v>158</v>
      </c>
      <c r="D100" s="442">
        <v>120</v>
      </c>
      <c r="E100" s="442">
        <v>2</v>
      </c>
      <c r="F100" s="67"/>
      <c r="G100" s="67"/>
      <c r="H100" s="67"/>
      <c r="I100" s="67"/>
      <c r="J100" s="67"/>
      <c r="K100" s="67"/>
      <c r="L100" s="67">
        <v>4</v>
      </c>
      <c r="M100" s="67">
        <v>6</v>
      </c>
      <c r="N100" s="67">
        <v>4</v>
      </c>
      <c r="O100" s="222">
        <v>7</v>
      </c>
      <c r="P100" s="222">
        <v>8</v>
      </c>
      <c r="Q100" s="222">
        <v>2</v>
      </c>
      <c r="R100" s="222">
        <v>8</v>
      </c>
      <c r="S100" s="222">
        <v>12</v>
      </c>
      <c r="T100" s="222"/>
      <c r="U100" s="222"/>
      <c r="V100" s="314">
        <v>12</v>
      </c>
      <c r="W100" s="669">
        <v>8</v>
      </c>
    </row>
    <row r="101" spans="2:23" x14ac:dyDescent="0.2">
      <c r="B101" s="442" t="s">
        <v>209</v>
      </c>
      <c r="C101" s="442" t="s">
        <v>158</v>
      </c>
      <c r="D101" s="442">
        <v>120</v>
      </c>
      <c r="E101" s="442">
        <v>3</v>
      </c>
      <c r="F101" s="67"/>
      <c r="G101" s="67"/>
      <c r="H101" s="67"/>
      <c r="I101" s="67"/>
      <c r="J101" s="67"/>
      <c r="K101" s="67"/>
      <c r="L101" s="67"/>
      <c r="M101" s="67"/>
      <c r="N101" s="67"/>
      <c r="O101" s="222"/>
      <c r="P101" s="222"/>
      <c r="Q101" s="222"/>
      <c r="R101" s="222"/>
      <c r="S101" s="222"/>
      <c r="T101" s="222"/>
      <c r="U101" s="222"/>
      <c r="V101" s="314"/>
      <c r="W101" s="669"/>
    </row>
    <row r="102" spans="2:23" x14ac:dyDescent="0.2">
      <c r="B102" s="442" t="s">
        <v>209</v>
      </c>
      <c r="C102" s="442" t="s">
        <v>158</v>
      </c>
      <c r="D102" s="442">
        <v>120</v>
      </c>
      <c r="E102" s="442">
        <v>4</v>
      </c>
      <c r="F102" s="67"/>
      <c r="G102" s="67"/>
      <c r="H102" s="67"/>
      <c r="I102" s="67"/>
      <c r="J102" s="67"/>
      <c r="K102" s="67"/>
      <c r="L102" s="67"/>
      <c r="M102" s="67"/>
      <c r="N102" s="67"/>
      <c r="O102" s="222"/>
      <c r="P102" s="222"/>
      <c r="Q102" s="222"/>
      <c r="R102" s="222"/>
      <c r="S102" s="222"/>
      <c r="T102" s="222"/>
      <c r="U102" s="222"/>
      <c r="V102" s="314"/>
      <c r="W102" s="669"/>
    </row>
    <row r="103" spans="2:23" x14ac:dyDescent="0.2">
      <c r="B103" s="442" t="s">
        <v>317</v>
      </c>
      <c r="C103" s="442" t="s">
        <v>158</v>
      </c>
      <c r="D103" s="442">
        <v>120</v>
      </c>
      <c r="E103" s="442">
        <v>3</v>
      </c>
      <c r="F103" s="67"/>
      <c r="G103" s="67"/>
      <c r="H103" s="67"/>
      <c r="I103" s="67"/>
      <c r="J103" s="67"/>
      <c r="K103" s="67"/>
      <c r="L103" s="67"/>
      <c r="M103" s="67">
        <v>3</v>
      </c>
      <c r="N103" s="67">
        <v>5</v>
      </c>
      <c r="O103" s="222">
        <v>2</v>
      </c>
      <c r="P103" s="222"/>
      <c r="Q103" s="222">
        <v>6</v>
      </c>
      <c r="R103" s="222">
        <v>2</v>
      </c>
      <c r="S103" s="222"/>
      <c r="T103" s="222">
        <v>9</v>
      </c>
      <c r="U103" s="222"/>
      <c r="V103" s="314"/>
      <c r="W103" s="669">
        <v>9</v>
      </c>
    </row>
    <row r="104" spans="2:23" x14ac:dyDescent="0.2">
      <c r="B104" s="442" t="s">
        <v>317</v>
      </c>
      <c r="C104" s="442" t="s">
        <v>158</v>
      </c>
      <c r="D104" s="442">
        <v>120</v>
      </c>
      <c r="E104" s="442">
        <v>4</v>
      </c>
      <c r="F104" s="67"/>
      <c r="G104" s="67"/>
      <c r="H104" s="67"/>
      <c r="I104" s="67"/>
      <c r="J104" s="67"/>
      <c r="K104" s="67"/>
      <c r="L104" s="67"/>
      <c r="M104" s="67"/>
      <c r="N104" s="67">
        <v>4</v>
      </c>
      <c r="O104" s="222">
        <v>8</v>
      </c>
      <c r="P104" s="222"/>
      <c r="Q104" s="222"/>
      <c r="R104" s="222">
        <v>4</v>
      </c>
      <c r="S104" s="222"/>
      <c r="T104" s="222"/>
      <c r="U104" s="222">
        <v>7</v>
      </c>
      <c r="V104" s="314"/>
      <c r="W104" s="669"/>
    </row>
    <row r="105" spans="2:23" x14ac:dyDescent="0.2">
      <c r="B105" s="442" t="s">
        <v>235</v>
      </c>
      <c r="C105" s="442" t="s">
        <v>158</v>
      </c>
      <c r="D105" s="442">
        <v>120</v>
      </c>
      <c r="E105" s="442">
        <v>1</v>
      </c>
      <c r="F105" s="67"/>
      <c r="G105" s="67">
        <v>8</v>
      </c>
      <c r="H105" s="67">
        <v>10</v>
      </c>
      <c r="I105" s="67">
        <v>10</v>
      </c>
      <c r="J105" s="67">
        <v>6</v>
      </c>
      <c r="K105" s="67">
        <v>8</v>
      </c>
      <c r="L105" s="67"/>
      <c r="M105" s="67"/>
      <c r="N105" s="67"/>
      <c r="O105" s="222"/>
      <c r="P105" s="222"/>
      <c r="Q105" s="222"/>
      <c r="R105" s="222"/>
      <c r="S105" s="222"/>
      <c r="T105" s="222"/>
      <c r="U105" s="222"/>
      <c r="V105" s="314"/>
      <c r="W105" s="669"/>
    </row>
    <row r="106" spans="2:23" x14ac:dyDescent="0.2">
      <c r="B106" s="442" t="s">
        <v>235</v>
      </c>
      <c r="C106" s="442" t="s">
        <v>158</v>
      </c>
      <c r="D106" s="442">
        <v>160</v>
      </c>
      <c r="E106" s="442">
        <v>1</v>
      </c>
      <c r="F106" s="67"/>
      <c r="G106" s="67"/>
      <c r="H106" s="67"/>
      <c r="I106" s="67"/>
      <c r="J106" s="67"/>
      <c r="K106" s="67"/>
      <c r="L106" s="67"/>
      <c r="M106" s="67"/>
      <c r="N106" s="67"/>
      <c r="O106" s="222"/>
      <c r="P106" s="222"/>
      <c r="Q106" s="222"/>
      <c r="R106" s="222"/>
      <c r="S106" s="222"/>
      <c r="T106" s="222"/>
      <c r="U106" s="222"/>
      <c r="V106" s="314"/>
      <c r="W106" s="669"/>
    </row>
    <row r="107" spans="2:23" x14ac:dyDescent="0.2">
      <c r="B107" s="442" t="s">
        <v>235</v>
      </c>
      <c r="C107" s="442" t="s">
        <v>158</v>
      </c>
      <c r="D107" s="442">
        <v>120</v>
      </c>
      <c r="E107" s="442">
        <v>2</v>
      </c>
      <c r="F107" s="67"/>
      <c r="G107" s="67"/>
      <c r="H107" s="67">
        <v>8</v>
      </c>
      <c r="I107" s="67">
        <v>8</v>
      </c>
      <c r="J107" s="67">
        <v>8</v>
      </c>
      <c r="K107" s="67">
        <v>6</v>
      </c>
      <c r="L107" s="67"/>
      <c r="M107" s="67"/>
      <c r="N107" s="67"/>
      <c r="O107" s="222"/>
      <c r="P107" s="222"/>
      <c r="Q107" s="222"/>
      <c r="R107" s="222"/>
      <c r="S107" s="222"/>
      <c r="T107" s="222"/>
      <c r="U107" s="222"/>
      <c r="V107" s="314"/>
      <c r="W107" s="669"/>
    </row>
    <row r="108" spans="2:23" x14ac:dyDescent="0.2">
      <c r="B108" s="442" t="s">
        <v>235</v>
      </c>
      <c r="C108" s="442" t="s">
        <v>158</v>
      </c>
      <c r="D108" s="442">
        <v>160</v>
      </c>
      <c r="E108" s="442">
        <v>2</v>
      </c>
      <c r="F108" s="67"/>
      <c r="G108" s="67"/>
      <c r="H108" s="67"/>
      <c r="I108" s="67"/>
      <c r="J108" s="67"/>
      <c r="K108" s="67"/>
      <c r="L108" s="67"/>
      <c r="M108" s="67"/>
      <c r="N108" s="67"/>
      <c r="O108" s="222"/>
      <c r="P108" s="222"/>
      <c r="Q108" s="222"/>
      <c r="R108" s="222"/>
      <c r="S108" s="222"/>
      <c r="T108" s="222"/>
      <c r="U108" s="222"/>
      <c r="V108" s="314"/>
      <c r="W108" s="669"/>
    </row>
    <row r="109" spans="2:23" x14ac:dyDescent="0.2">
      <c r="B109" s="442" t="s">
        <v>235</v>
      </c>
      <c r="C109" s="442" t="s">
        <v>158</v>
      </c>
      <c r="D109" s="442">
        <v>120</v>
      </c>
      <c r="E109" s="442">
        <v>3</v>
      </c>
      <c r="F109" s="67"/>
      <c r="G109" s="67">
        <v>8</v>
      </c>
      <c r="H109" s="67"/>
      <c r="I109" s="67">
        <v>8</v>
      </c>
      <c r="J109" s="67">
        <v>8</v>
      </c>
      <c r="K109" s="67">
        <v>2</v>
      </c>
      <c r="L109" s="67"/>
      <c r="M109" s="67"/>
      <c r="N109" s="67"/>
      <c r="O109" s="222"/>
      <c r="P109" s="222"/>
      <c r="Q109" s="222"/>
      <c r="R109" s="222"/>
      <c r="S109" s="222"/>
      <c r="T109" s="222"/>
      <c r="U109" s="222"/>
      <c r="V109" s="314"/>
      <c r="W109" s="669"/>
    </row>
    <row r="110" spans="2:23" x14ac:dyDescent="0.2">
      <c r="B110" s="442" t="s">
        <v>235</v>
      </c>
      <c r="C110" s="442" t="s">
        <v>158</v>
      </c>
      <c r="D110" s="442">
        <v>160</v>
      </c>
      <c r="E110" s="442">
        <v>3</v>
      </c>
      <c r="F110" s="67"/>
      <c r="G110" s="67"/>
      <c r="H110" s="67"/>
      <c r="I110" s="67"/>
      <c r="J110" s="67"/>
      <c r="K110" s="67"/>
      <c r="L110" s="67"/>
      <c r="M110" s="67"/>
      <c r="N110" s="67"/>
      <c r="O110" s="222"/>
      <c r="P110" s="222"/>
      <c r="Q110" s="222"/>
      <c r="R110" s="222"/>
      <c r="S110" s="222"/>
      <c r="T110" s="222"/>
      <c r="U110" s="222"/>
      <c r="V110" s="314"/>
      <c r="W110" s="669"/>
    </row>
    <row r="111" spans="2:23" x14ac:dyDescent="0.2">
      <c r="B111" s="442" t="s">
        <v>235</v>
      </c>
      <c r="C111" s="442" t="s">
        <v>158</v>
      </c>
      <c r="D111" s="442">
        <v>120</v>
      </c>
      <c r="E111" s="442">
        <v>4</v>
      </c>
      <c r="F111" s="67"/>
      <c r="G111" s="67"/>
      <c r="H111" s="67">
        <v>9</v>
      </c>
      <c r="I111" s="67"/>
      <c r="J111" s="67">
        <v>3</v>
      </c>
      <c r="K111" s="67">
        <v>8</v>
      </c>
      <c r="L111" s="67"/>
      <c r="M111" s="67"/>
      <c r="N111" s="67"/>
      <c r="O111" s="222"/>
      <c r="P111" s="222"/>
      <c r="Q111" s="222"/>
      <c r="R111" s="222"/>
      <c r="S111" s="222"/>
      <c r="T111" s="222"/>
      <c r="U111" s="222"/>
      <c r="V111" s="314"/>
      <c r="W111" s="669"/>
    </row>
    <row r="112" spans="2:23" x14ac:dyDescent="0.2">
      <c r="B112" s="442" t="s">
        <v>292</v>
      </c>
      <c r="C112" s="442" t="s">
        <v>158</v>
      </c>
      <c r="D112" s="442">
        <v>120</v>
      </c>
      <c r="E112" s="442" t="s">
        <v>300</v>
      </c>
      <c r="F112" s="67"/>
      <c r="G112" s="67"/>
      <c r="H112" s="67"/>
      <c r="I112" s="67"/>
      <c r="J112" s="67">
        <v>8</v>
      </c>
      <c r="K112" s="67"/>
      <c r="L112" s="67"/>
      <c r="M112" s="67"/>
      <c r="N112" s="67"/>
      <c r="O112" s="222"/>
      <c r="P112" s="222">
        <v>11</v>
      </c>
      <c r="Q112" s="222">
        <v>8</v>
      </c>
      <c r="R112" s="222">
        <v>4</v>
      </c>
      <c r="S112" s="222">
        <v>9</v>
      </c>
      <c r="T112" s="222"/>
      <c r="U112" s="222"/>
      <c r="V112" s="314"/>
      <c r="W112" s="669"/>
    </row>
    <row r="113" spans="2:23" x14ac:dyDescent="0.2">
      <c r="B113" s="442" t="s">
        <v>474</v>
      </c>
      <c r="C113" s="442" t="s">
        <v>158</v>
      </c>
      <c r="D113" s="442">
        <v>120</v>
      </c>
      <c r="E113" s="442"/>
      <c r="F113" s="67"/>
      <c r="G113" s="67"/>
      <c r="H113" s="67"/>
      <c r="I113" s="67"/>
      <c r="J113" s="67"/>
      <c r="K113" s="67"/>
      <c r="L113" s="67"/>
      <c r="M113" s="67"/>
      <c r="N113" s="67"/>
      <c r="O113" s="222"/>
      <c r="P113" s="222"/>
      <c r="Q113" s="222"/>
      <c r="R113" s="222"/>
      <c r="S113" s="222"/>
      <c r="T113" s="222">
        <v>8</v>
      </c>
      <c r="U113" s="222">
        <v>8</v>
      </c>
      <c r="V113" s="314">
        <v>7</v>
      </c>
      <c r="W113" s="669"/>
    </row>
    <row r="114" spans="2:23" x14ac:dyDescent="0.2">
      <c r="B114" s="442" t="s">
        <v>316</v>
      </c>
      <c r="C114" s="442" t="s">
        <v>158</v>
      </c>
      <c r="D114" s="442">
        <v>120</v>
      </c>
      <c r="E114" s="442">
        <v>3</v>
      </c>
      <c r="F114" s="67"/>
      <c r="G114" s="67"/>
      <c r="H114" s="67"/>
      <c r="I114" s="67"/>
      <c r="J114" s="67"/>
      <c r="K114" s="67"/>
      <c r="L114" s="67"/>
      <c r="M114" s="67"/>
      <c r="N114" s="67"/>
      <c r="O114" s="222"/>
      <c r="P114" s="222"/>
      <c r="Q114" s="222"/>
      <c r="R114" s="222">
        <v>8</v>
      </c>
      <c r="S114" s="222"/>
      <c r="T114" s="222">
        <v>8</v>
      </c>
      <c r="U114" s="222"/>
      <c r="V114" s="314"/>
      <c r="W114" s="669"/>
    </row>
    <row r="115" spans="2:23" x14ac:dyDescent="0.2">
      <c r="B115" s="442" t="s">
        <v>316</v>
      </c>
      <c r="C115" s="442" t="s">
        <v>158</v>
      </c>
      <c r="D115" s="442">
        <v>120</v>
      </c>
      <c r="E115" s="442">
        <v>4</v>
      </c>
      <c r="F115" s="67"/>
      <c r="G115" s="67"/>
      <c r="H115" s="67"/>
      <c r="I115" s="67"/>
      <c r="J115" s="67"/>
      <c r="K115" s="67"/>
      <c r="L115" s="67"/>
      <c r="M115" s="67"/>
      <c r="N115" s="67"/>
      <c r="O115" s="222"/>
      <c r="P115" s="222"/>
      <c r="Q115" s="222"/>
      <c r="R115" s="222"/>
      <c r="S115" s="222"/>
      <c r="T115" s="222"/>
      <c r="U115" s="222">
        <v>6</v>
      </c>
      <c r="V115" s="314"/>
      <c r="W115" s="669"/>
    </row>
    <row r="116" spans="2:23" x14ac:dyDescent="0.2">
      <c r="B116" s="442" t="s">
        <v>202</v>
      </c>
      <c r="C116" s="442" t="s">
        <v>182</v>
      </c>
      <c r="D116" s="442">
        <v>240</v>
      </c>
      <c r="E116" s="442">
        <v>1</v>
      </c>
      <c r="F116" s="67"/>
      <c r="G116" s="67"/>
      <c r="H116" s="67"/>
      <c r="I116" s="67"/>
      <c r="J116" s="67"/>
      <c r="K116" s="67">
        <v>8</v>
      </c>
      <c r="L116" s="67">
        <v>8</v>
      </c>
      <c r="M116" s="67"/>
      <c r="N116" s="67"/>
      <c r="O116" s="222"/>
      <c r="P116" s="222"/>
      <c r="Q116" s="222"/>
      <c r="R116" s="222"/>
      <c r="S116" s="222"/>
      <c r="T116" s="222"/>
      <c r="U116" s="222"/>
      <c r="V116" s="314"/>
      <c r="W116" s="669"/>
    </row>
    <row r="117" spans="2:23" x14ac:dyDescent="0.2">
      <c r="B117" s="442" t="s">
        <v>202</v>
      </c>
      <c r="C117" s="442" t="s">
        <v>182</v>
      </c>
      <c r="D117" s="442">
        <v>120</v>
      </c>
      <c r="E117" s="442">
        <v>1</v>
      </c>
      <c r="F117" s="67">
        <v>15</v>
      </c>
      <c r="G117" s="67">
        <v>11</v>
      </c>
      <c r="H117" s="67">
        <v>8</v>
      </c>
      <c r="I117" s="67">
        <v>9</v>
      </c>
      <c r="J117" s="67"/>
      <c r="K117" s="67"/>
      <c r="L117" s="67"/>
      <c r="M117" s="67"/>
      <c r="N117" s="67">
        <v>9</v>
      </c>
      <c r="O117" s="222">
        <v>8</v>
      </c>
      <c r="P117" s="222">
        <v>12</v>
      </c>
      <c r="Q117" s="222"/>
      <c r="R117" s="222"/>
      <c r="S117" s="222"/>
      <c r="T117" s="222">
        <v>8</v>
      </c>
      <c r="U117" s="222">
        <v>8</v>
      </c>
      <c r="V117" s="314">
        <v>9</v>
      </c>
      <c r="W117" s="669">
        <v>16</v>
      </c>
    </row>
    <row r="118" spans="2:23" x14ac:dyDescent="0.2">
      <c r="B118" s="442" t="s">
        <v>451</v>
      </c>
      <c r="C118" s="442" t="s">
        <v>158</v>
      </c>
      <c r="D118" s="442">
        <v>120</v>
      </c>
      <c r="E118" s="442">
        <v>1</v>
      </c>
      <c r="F118" s="67"/>
      <c r="G118" s="67"/>
      <c r="H118" s="67"/>
      <c r="I118" s="67"/>
      <c r="J118" s="67"/>
      <c r="K118" s="67"/>
      <c r="L118" s="67"/>
      <c r="M118" s="67"/>
      <c r="N118" s="67"/>
      <c r="O118" s="222"/>
      <c r="P118" s="222">
        <v>8</v>
      </c>
      <c r="Q118" s="222"/>
      <c r="R118" s="222">
        <v>9</v>
      </c>
      <c r="S118" s="222"/>
      <c r="T118" s="222"/>
      <c r="U118" s="222"/>
      <c r="V118" s="314"/>
      <c r="W118" s="669"/>
    </row>
    <row r="119" spans="2:23" x14ac:dyDescent="0.2">
      <c r="B119" s="442" t="s">
        <v>202</v>
      </c>
      <c r="C119" s="442" t="s">
        <v>182</v>
      </c>
      <c r="D119" s="442">
        <v>120</v>
      </c>
      <c r="E119" s="442">
        <v>2</v>
      </c>
      <c r="F119" s="67">
        <v>12</v>
      </c>
      <c r="G119" s="67">
        <v>12</v>
      </c>
      <c r="H119" s="67"/>
      <c r="I119" s="67">
        <v>8</v>
      </c>
      <c r="J119" s="67">
        <v>4</v>
      </c>
      <c r="K119" s="67"/>
      <c r="L119" s="67"/>
      <c r="M119" s="67"/>
      <c r="N119" s="67"/>
      <c r="O119" s="222">
        <v>9</v>
      </c>
      <c r="P119" s="222"/>
      <c r="Q119" s="222">
        <v>9</v>
      </c>
      <c r="R119" s="222"/>
      <c r="S119" s="222"/>
      <c r="T119" s="222"/>
      <c r="U119" s="222"/>
      <c r="V119" s="314"/>
      <c r="W119" s="669"/>
    </row>
    <row r="120" spans="2:23" x14ac:dyDescent="0.2">
      <c r="B120" s="442" t="s">
        <v>202</v>
      </c>
      <c r="C120" s="442" t="s">
        <v>158</v>
      </c>
      <c r="D120" s="442">
        <v>120</v>
      </c>
      <c r="E120" s="442">
        <v>1</v>
      </c>
      <c r="F120" s="67"/>
      <c r="G120" s="67"/>
      <c r="H120" s="67">
        <v>11</v>
      </c>
      <c r="I120" s="67"/>
      <c r="J120" s="67">
        <v>6</v>
      </c>
      <c r="K120" s="67"/>
      <c r="L120" s="67"/>
      <c r="M120" s="67"/>
      <c r="N120" s="67"/>
      <c r="O120" s="222"/>
      <c r="P120" s="222"/>
      <c r="Q120" s="222"/>
      <c r="R120" s="222"/>
      <c r="S120" s="222"/>
      <c r="T120" s="222"/>
      <c r="U120" s="222"/>
      <c r="V120" s="314"/>
      <c r="W120" s="669"/>
    </row>
    <row r="121" spans="2:23" x14ac:dyDescent="0.2">
      <c r="B121" s="442" t="s">
        <v>202</v>
      </c>
      <c r="C121" s="442" t="s">
        <v>158</v>
      </c>
      <c r="D121" s="442">
        <v>120</v>
      </c>
      <c r="E121" s="442">
        <v>2</v>
      </c>
      <c r="F121" s="67"/>
      <c r="G121" s="67"/>
      <c r="H121" s="67"/>
      <c r="I121" s="67">
        <v>9</v>
      </c>
      <c r="J121" s="67"/>
      <c r="K121" s="67"/>
      <c r="L121" s="67"/>
      <c r="M121" s="67"/>
      <c r="N121" s="67"/>
      <c r="O121" s="222"/>
      <c r="P121" s="222"/>
      <c r="Q121" s="222"/>
      <c r="R121" s="222"/>
      <c r="S121" s="222"/>
      <c r="T121" s="222"/>
      <c r="U121" s="222"/>
      <c r="V121" s="314"/>
      <c r="W121" s="669"/>
    </row>
    <row r="122" spans="2:23" x14ac:dyDescent="0.2">
      <c r="B122" s="442" t="s">
        <v>202</v>
      </c>
      <c r="C122" s="442" t="s">
        <v>158</v>
      </c>
      <c r="D122" s="442">
        <v>120</v>
      </c>
      <c r="E122" s="442">
        <v>3</v>
      </c>
      <c r="F122" s="67"/>
      <c r="G122" s="67"/>
      <c r="H122" s="67"/>
      <c r="I122" s="67"/>
      <c r="J122" s="67">
        <v>8</v>
      </c>
      <c r="K122" s="67"/>
      <c r="L122" s="67"/>
      <c r="M122" s="67"/>
      <c r="N122" s="67"/>
      <c r="O122" s="222"/>
      <c r="P122" s="222"/>
      <c r="Q122" s="222"/>
      <c r="R122" s="222"/>
      <c r="S122" s="222"/>
      <c r="T122" s="222"/>
      <c r="U122" s="222"/>
      <c r="V122" s="314"/>
      <c r="W122" s="669"/>
    </row>
    <row r="123" spans="2:23" x14ac:dyDescent="0.2">
      <c r="B123" s="442" t="s">
        <v>202</v>
      </c>
      <c r="C123" s="67" t="s">
        <v>158</v>
      </c>
      <c r="D123" s="67">
        <v>120</v>
      </c>
      <c r="E123" s="67">
        <v>4</v>
      </c>
      <c r="F123" s="67"/>
      <c r="G123" s="67"/>
      <c r="H123" s="67"/>
      <c r="I123" s="67"/>
      <c r="J123" s="67"/>
      <c r="K123" s="67">
        <v>8</v>
      </c>
      <c r="L123" s="67"/>
      <c r="M123" s="67"/>
      <c r="N123" s="67"/>
      <c r="O123" s="222"/>
      <c r="P123" s="222"/>
      <c r="Q123" s="222"/>
      <c r="R123" s="222"/>
      <c r="S123" s="222"/>
      <c r="T123" s="222"/>
      <c r="U123" s="222"/>
      <c r="V123" s="314"/>
      <c r="W123" s="669"/>
    </row>
    <row r="124" spans="2:23" x14ac:dyDescent="0.2">
      <c r="B124" s="465" t="s">
        <v>451</v>
      </c>
      <c r="C124" s="316" t="s">
        <v>158</v>
      </c>
      <c r="D124" s="316">
        <v>120</v>
      </c>
      <c r="E124" s="316">
        <v>2</v>
      </c>
      <c r="F124" s="316"/>
      <c r="G124" s="316"/>
      <c r="H124" s="316"/>
      <c r="I124" s="316"/>
      <c r="J124" s="316"/>
      <c r="K124" s="316"/>
      <c r="L124" s="472"/>
      <c r="M124" s="472"/>
      <c r="N124" s="472"/>
      <c r="O124" s="473"/>
      <c r="P124" s="473"/>
      <c r="Q124" s="223">
        <v>9</v>
      </c>
      <c r="R124" s="223"/>
      <c r="S124" s="223">
        <v>8</v>
      </c>
      <c r="T124" s="223"/>
      <c r="U124" s="223"/>
      <c r="V124" s="809"/>
      <c r="W124" s="671"/>
    </row>
    <row r="125" spans="2:23" x14ac:dyDescent="0.2">
      <c r="B125" s="445" t="s">
        <v>451</v>
      </c>
      <c r="C125" s="250" t="s">
        <v>158</v>
      </c>
      <c r="D125" s="250">
        <v>120</v>
      </c>
      <c r="E125" s="250">
        <v>4</v>
      </c>
      <c r="F125" s="250"/>
      <c r="G125" s="250"/>
      <c r="H125" s="250"/>
      <c r="I125" s="250"/>
      <c r="J125" s="250"/>
      <c r="K125" s="250"/>
      <c r="L125" s="250"/>
      <c r="M125" s="250"/>
      <c r="N125" s="250"/>
      <c r="O125" s="223"/>
      <c r="P125" s="223"/>
      <c r="Q125" s="223"/>
      <c r="R125" s="223"/>
      <c r="S125" s="223">
        <v>8</v>
      </c>
      <c r="T125" s="223"/>
      <c r="U125" s="223"/>
      <c r="V125" s="809"/>
      <c r="W125" s="671"/>
    </row>
    <row r="126" spans="2:23" x14ac:dyDescent="0.2">
      <c r="B126" s="672" t="s">
        <v>355</v>
      </c>
      <c r="C126" s="672"/>
      <c r="D126" s="672"/>
      <c r="E126" s="673"/>
      <c r="F126" s="528">
        <f>SUM(F11:F121)</f>
        <v>282</v>
      </c>
      <c r="G126" s="528">
        <f>SUM(G11:G121)</f>
        <v>359</v>
      </c>
      <c r="H126" s="528">
        <f>SUM(H11:H121)</f>
        <v>152</v>
      </c>
      <c r="I126" s="528">
        <f t="shared" ref="I126:P126" si="0">SUM(I11:I123)</f>
        <v>160</v>
      </c>
      <c r="J126" s="528">
        <f t="shared" si="0"/>
        <v>165</v>
      </c>
      <c r="K126" s="528">
        <f t="shared" si="0"/>
        <v>162</v>
      </c>
      <c r="L126" s="528">
        <f t="shared" si="0"/>
        <v>131</v>
      </c>
      <c r="M126" s="528">
        <f t="shared" si="0"/>
        <v>144</v>
      </c>
      <c r="N126" s="528">
        <f t="shared" si="0"/>
        <v>168</v>
      </c>
      <c r="O126" s="528">
        <f t="shared" si="0"/>
        <v>196</v>
      </c>
      <c r="P126" s="528">
        <f t="shared" si="0"/>
        <v>205</v>
      </c>
      <c r="Q126" s="528">
        <f>SUM(Q11:Q124)</f>
        <v>206</v>
      </c>
      <c r="R126" s="528">
        <f>SUM(R11:R124)</f>
        <v>207</v>
      </c>
      <c r="S126" s="528">
        <f>SUM(S11:S125)</f>
        <v>165</v>
      </c>
      <c r="T126" s="528">
        <f>SUM(T11:T125)</f>
        <v>156</v>
      </c>
      <c r="U126" s="528">
        <f>SUM(U11:U125)</f>
        <v>113</v>
      </c>
      <c r="V126" s="528">
        <f>SUM(V11:V125)</f>
        <v>102</v>
      </c>
      <c r="W126" s="674">
        <f>SUM(W11:W125)</f>
        <v>101</v>
      </c>
    </row>
  </sheetData>
  <mergeCells count="10">
    <mergeCell ref="W38:W39"/>
    <mergeCell ref="V20:V21"/>
    <mergeCell ref="V38:V39"/>
    <mergeCell ref="B2:T2"/>
    <mergeCell ref="U38:U39"/>
    <mergeCell ref="B4:T4"/>
    <mergeCell ref="B5:T5"/>
    <mergeCell ref="B6:T6"/>
    <mergeCell ref="B3:T3"/>
    <mergeCell ref="U20:U21"/>
  </mergeCells>
  <phoneticPr fontId="4" type="noConversion"/>
  <pageMargins left="0.47244094488188981" right="0.35433070866141736" top="0.59055118110236227" bottom="0.98425196850393704" header="0.51181102362204722" footer="0.51181102362204722"/>
  <pageSetup paperSize="9" scale="9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122"/>
  <sheetViews>
    <sheetView topLeftCell="A76" zoomScale="140" zoomScaleNormal="140" zoomScaleSheetLayoutView="100" workbookViewId="0">
      <selection activeCell="M39" sqref="M39"/>
    </sheetView>
  </sheetViews>
  <sheetFormatPr baseColWidth="10" defaultColWidth="11.42578125" defaultRowHeight="13.5" x14ac:dyDescent="0.25"/>
  <cols>
    <col min="1" max="1" width="6.7109375" style="217" bestFit="1" customWidth="1"/>
    <col min="2" max="2" width="25.85546875" style="478" bestFit="1" customWidth="1"/>
    <col min="3" max="3" width="5.7109375" style="218" bestFit="1" customWidth="1"/>
    <col min="4" max="4" width="5.42578125" style="218" bestFit="1" customWidth="1"/>
    <col min="5" max="5" width="5.7109375" style="218" bestFit="1" customWidth="1"/>
    <col min="6" max="6" width="7.28515625" style="70" customWidth="1"/>
    <col min="7" max="11" width="5.7109375" style="478" bestFit="1" customWidth="1"/>
    <col min="12" max="12" width="5.42578125" style="478" bestFit="1" customWidth="1"/>
    <col min="13" max="13" width="7.28515625" style="70" customWidth="1"/>
    <col min="14" max="14" width="8.7109375" style="70" customWidth="1"/>
    <col min="15" max="15" width="17.5703125" style="44" bestFit="1" customWidth="1"/>
    <col min="16" max="16384" width="11.42578125" style="44"/>
  </cols>
  <sheetData>
    <row r="2" spans="1:18" ht="14.25" thickBot="1" x14ac:dyDescent="0.3"/>
    <row r="3" spans="1:18" ht="15" customHeight="1" x14ac:dyDescent="0.25">
      <c r="B3" s="1018" t="s">
        <v>26</v>
      </c>
      <c r="C3" s="1019"/>
      <c r="D3" s="1019"/>
      <c r="E3" s="1019"/>
      <c r="F3" s="1019"/>
      <c r="G3" s="1019"/>
      <c r="H3" s="1019"/>
      <c r="I3" s="1019"/>
      <c r="J3" s="1019"/>
      <c r="K3" s="1019"/>
      <c r="L3" s="1019"/>
      <c r="M3" s="1019"/>
      <c r="N3" s="1020"/>
      <c r="O3" s="43"/>
      <c r="P3" s="43"/>
      <c r="Q3" s="43"/>
      <c r="R3" s="43"/>
    </row>
    <row r="4" spans="1:18" ht="15" customHeight="1" x14ac:dyDescent="0.25">
      <c r="B4" s="1021" t="s">
        <v>729</v>
      </c>
      <c r="C4" s="1022"/>
      <c r="D4" s="1022"/>
      <c r="E4" s="1022"/>
      <c r="F4" s="1022"/>
      <c r="G4" s="1022"/>
      <c r="H4" s="1022"/>
      <c r="I4" s="1022"/>
      <c r="J4" s="1022"/>
      <c r="K4" s="1022"/>
      <c r="L4" s="1022"/>
      <c r="M4" s="1022"/>
      <c r="N4" s="1023"/>
      <c r="O4" s="43"/>
      <c r="P4" s="43"/>
      <c r="Q4" s="43"/>
      <c r="R4" s="43"/>
    </row>
    <row r="5" spans="1:18" ht="15" customHeight="1" thickBot="1" x14ac:dyDescent="0.3">
      <c r="B5" s="1024" t="s">
        <v>733</v>
      </c>
      <c r="C5" s="1025"/>
      <c r="D5" s="1025"/>
      <c r="E5" s="1025"/>
      <c r="F5" s="1025"/>
      <c r="G5" s="1025"/>
      <c r="H5" s="1025"/>
      <c r="I5" s="1025"/>
      <c r="J5" s="1025"/>
      <c r="K5" s="1025"/>
      <c r="L5" s="1025"/>
      <c r="M5" s="1025"/>
      <c r="N5" s="1026"/>
      <c r="O5" s="43"/>
      <c r="P5" s="43"/>
      <c r="Q5" s="43"/>
      <c r="R5" s="43"/>
    </row>
    <row r="6" spans="1:18" s="49" customFormat="1" ht="15" customHeight="1" x14ac:dyDescent="0.25">
      <c r="A6" s="219"/>
      <c r="B6" s="485"/>
      <c r="C6" s="220"/>
      <c r="D6" s="220"/>
      <c r="E6" s="220"/>
      <c r="F6" s="482"/>
      <c r="G6" s="485"/>
      <c r="H6" s="485"/>
      <c r="I6" s="485"/>
      <c r="J6" s="485"/>
      <c r="K6" s="485"/>
      <c r="L6" s="485"/>
      <c r="M6" s="482"/>
      <c r="N6" s="482"/>
      <c r="O6" s="43"/>
      <c r="P6" s="43"/>
      <c r="Q6" s="43"/>
      <c r="R6" s="43"/>
    </row>
    <row r="7" spans="1:18" s="49" customFormat="1" ht="15" customHeight="1" x14ac:dyDescent="0.25">
      <c r="A7" s="219"/>
      <c r="B7" s="485"/>
      <c r="C7" s="220"/>
      <c r="D7" s="220"/>
      <c r="E7" s="220"/>
      <c r="F7" s="482"/>
      <c r="G7" s="485"/>
      <c r="H7" s="485"/>
      <c r="I7" s="485"/>
      <c r="J7" s="485"/>
      <c r="K7" s="485"/>
      <c r="L7" s="485"/>
      <c r="M7" s="482"/>
      <c r="N7" s="482"/>
      <c r="O7" s="43"/>
      <c r="P7" s="43"/>
      <c r="Q7" s="43"/>
      <c r="R7" s="43"/>
    </row>
    <row r="8" spans="1:18" s="49" customFormat="1" ht="13.5" customHeight="1" x14ac:dyDescent="0.3">
      <c r="B8" s="71" t="s">
        <v>680</v>
      </c>
      <c r="C8" s="685"/>
      <c r="D8" s="685"/>
      <c r="E8" s="685"/>
      <c r="F8" s="685"/>
      <c r="G8" s="686" t="s">
        <v>683</v>
      </c>
      <c r="H8" s="686"/>
      <c r="J8" s="489"/>
      <c r="K8" s="485"/>
      <c r="L8" s="485"/>
      <c r="M8" s="482"/>
      <c r="N8" s="482"/>
      <c r="O8" s="43"/>
      <c r="P8" s="43"/>
      <c r="Q8" s="43"/>
      <c r="R8" s="43"/>
    </row>
    <row r="9" spans="1:18" s="49" customFormat="1" ht="13.5" customHeight="1" x14ac:dyDescent="0.3">
      <c r="B9" s="71" t="s">
        <v>681</v>
      </c>
      <c r="C9" s="685"/>
      <c r="D9" s="685"/>
      <c r="E9" s="685"/>
      <c r="F9" s="685"/>
      <c r="G9" s="686" t="s">
        <v>684</v>
      </c>
      <c r="H9" s="686"/>
      <c r="J9" s="489"/>
      <c r="K9" s="485"/>
      <c r="L9" s="485"/>
      <c r="M9" s="482"/>
      <c r="N9" s="482"/>
      <c r="O9" s="43"/>
      <c r="P9" s="43"/>
      <c r="Q9" s="43"/>
      <c r="R9" s="43"/>
    </row>
    <row r="10" spans="1:18" s="49" customFormat="1" ht="13.5" customHeight="1" x14ac:dyDescent="0.3">
      <c r="B10" s="71" t="s">
        <v>682</v>
      </c>
      <c r="C10" s="211"/>
      <c r="D10" s="211"/>
      <c r="E10" s="211"/>
      <c r="F10" s="212"/>
      <c r="G10" s="687" t="s">
        <v>462</v>
      </c>
      <c r="H10" s="211"/>
      <c r="I10" s="489"/>
      <c r="J10" s="489"/>
      <c r="K10" s="485"/>
      <c r="L10" s="485"/>
      <c r="M10" s="482"/>
      <c r="N10" s="482"/>
      <c r="O10" s="43"/>
      <c r="P10" s="43"/>
      <c r="Q10" s="43"/>
      <c r="R10" s="43"/>
    </row>
    <row r="11" spans="1:18" s="49" customFormat="1" ht="13.5" customHeight="1" x14ac:dyDescent="0.25">
      <c r="B11" s="71" t="s">
        <v>301</v>
      </c>
      <c r="C11" s="211"/>
      <c r="D11" s="211"/>
      <c r="E11" s="211"/>
      <c r="F11" s="211"/>
      <c r="G11" s="211"/>
      <c r="H11" s="211"/>
      <c r="I11" s="489"/>
      <c r="J11" s="489"/>
      <c r="K11" s="485"/>
      <c r="L11" s="485"/>
      <c r="M11" s="482"/>
      <c r="N11" s="482"/>
      <c r="O11" s="43"/>
      <c r="P11" s="43"/>
      <c r="Q11" s="43"/>
      <c r="R11" s="43"/>
    </row>
    <row r="12" spans="1:18" x14ac:dyDescent="0.25">
      <c r="B12" s="486"/>
      <c r="C12" s="221"/>
      <c r="D12" s="221"/>
      <c r="E12" s="221"/>
      <c r="F12" s="483"/>
      <c r="G12" s="486"/>
      <c r="H12" s="486"/>
      <c r="I12" s="486"/>
      <c r="J12" s="486"/>
      <c r="K12" s="486"/>
      <c r="L12" s="486"/>
      <c r="M12" s="483"/>
      <c r="N12" s="483"/>
      <c r="O12" s="43"/>
      <c r="P12" s="43"/>
      <c r="Q12" s="43"/>
      <c r="R12" s="43"/>
    </row>
    <row r="13" spans="1:18" ht="40.5" x14ac:dyDescent="0.25">
      <c r="A13" s="684" t="s">
        <v>359</v>
      </c>
      <c r="B13" s="757"/>
      <c r="C13" s="766" t="s">
        <v>27</v>
      </c>
      <c r="D13" s="766" t="s">
        <v>28</v>
      </c>
      <c r="E13" s="766" t="s">
        <v>29</v>
      </c>
      <c r="F13" s="500" t="s">
        <v>734</v>
      </c>
      <c r="G13" s="757" t="s">
        <v>31</v>
      </c>
      <c r="H13" s="757" t="s">
        <v>32</v>
      </c>
      <c r="I13" s="757" t="s">
        <v>33</v>
      </c>
      <c r="J13" s="757" t="s">
        <v>34</v>
      </c>
      <c r="K13" s="757" t="s">
        <v>35</v>
      </c>
      <c r="L13" s="757" t="s">
        <v>36</v>
      </c>
      <c r="M13" s="500" t="s">
        <v>735</v>
      </c>
      <c r="N13" s="747" t="s">
        <v>736</v>
      </c>
    </row>
    <row r="14" spans="1:18" x14ac:dyDescent="0.25">
      <c r="A14" s="684"/>
      <c r="B14" s="757"/>
      <c r="C14" s="766"/>
      <c r="D14" s="766"/>
      <c r="E14" s="766"/>
      <c r="F14" s="767"/>
      <c r="G14" s="757"/>
      <c r="H14" s="757"/>
      <c r="I14" s="757"/>
      <c r="J14" s="757"/>
      <c r="K14" s="757"/>
      <c r="L14" s="757"/>
      <c r="M14" s="767"/>
      <c r="N14" s="768"/>
    </row>
    <row r="15" spans="1:18" x14ac:dyDescent="0.25">
      <c r="A15" s="684" t="s">
        <v>360</v>
      </c>
      <c r="B15" s="769" t="s">
        <v>39</v>
      </c>
      <c r="C15" s="749">
        <v>26</v>
      </c>
      <c r="D15" s="749">
        <v>30</v>
      </c>
      <c r="E15" s="749">
        <v>22</v>
      </c>
      <c r="F15" s="767">
        <f>C15+D15+E15</f>
        <v>78</v>
      </c>
      <c r="G15" s="749">
        <v>31</v>
      </c>
      <c r="H15" s="749">
        <v>39</v>
      </c>
      <c r="I15" s="749">
        <v>23</v>
      </c>
      <c r="J15" s="749">
        <v>39</v>
      </c>
      <c r="K15" s="749">
        <v>27</v>
      </c>
      <c r="L15" s="749">
        <v>49</v>
      </c>
      <c r="M15" s="767">
        <f>G15+H15+I15+J15+K15+L15</f>
        <v>208</v>
      </c>
      <c r="N15" s="768">
        <f>F15+M15</f>
        <v>286</v>
      </c>
    </row>
    <row r="16" spans="1:18" x14ac:dyDescent="0.25">
      <c r="A16" s="684" t="s">
        <v>361</v>
      </c>
      <c r="B16" s="769" t="s">
        <v>40</v>
      </c>
      <c r="C16" s="749">
        <v>30</v>
      </c>
      <c r="D16" s="749">
        <v>31</v>
      </c>
      <c r="E16" s="749">
        <v>32</v>
      </c>
      <c r="F16" s="767">
        <f>C16+D16+E16</f>
        <v>93</v>
      </c>
      <c r="G16" s="749">
        <v>31</v>
      </c>
      <c r="H16" s="749">
        <v>33</v>
      </c>
      <c r="I16" s="749">
        <v>33</v>
      </c>
      <c r="J16" s="749">
        <v>23</v>
      </c>
      <c r="K16" s="749">
        <v>22</v>
      </c>
      <c r="L16" s="749">
        <v>24</v>
      </c>
      <c r="M16" s="767">
        <f>G16+H16+I16+J16+K16+L16</f>
        <v>166</v>
      </c>
      <c r="N16" s="768">
        <f>F16+M16</f>
        <v>259</v>
      </c>
    </row>
    <row r="17" spans="1:14" x14ac:dyDescent="0.25">
      <c r="A17" s="684" t="s">
        <v>362</v>
      </c>
      <c r="B17" s="769" t="s">
        <v>41</v>
      </c>
      <c r="C17" s="749">
        <v>29</v>
      </c>
      <c r="D17" s="749">
        <v>30</v>
      </c>
      <c r="E17" s="749">
        <v>33</v>
      </c>
      <c r="F17" s="767">
        <f>C17+D17+E17</f>
        <v>92</v>
      </c>
      <c r="G17" s="749">
        <v>28</v>
      </c>
      <c r="H17" s="749">
        <v>41</v>
      </c>
      <c r="I17" s="749">
        <v>22</v>
      </c>
      <c r="J17" s="749">
        <v>32</v>
      </c>
      <c r="K17" s="749">
        <v>34</v>
      </c>
      <c r="L17" s="749">
        <v>28</v>
      </c>
      <c r="M17" s="767">
        <f>G17+H17+I17+J17+K17+L17</f>
        <v>185</v>
      </c>
      <c r="N17" s="768">
        <f>F17+M17</f>
        <v>277</v>
      </c>
    </row>
    <row r="18" spans="1:14" x14ac:dyDescent="0.25">
      <c r="A18" s="684" t="s">
        <v>363</v>
      </c>
      <c r="B18" s="769" t="s">
        <v>42</v>
      </c>
      <c r="C18" s="749">
        <v>21</v>
      </c>
      <c r="D18" s="749">
        <v>21</v>
      </c>
      <c r="E18" s="749">
        <v>19</v>
      </c>
      <c r="F18" s="767">
        <f>C18+D18+E18</f>
        <v>61</v>
      </c>
      <c r="G18" s="749">
        <v>25</v>
      </c>
      <c r="H18" s="749">
        <v>18</v>
      </c>
      <c r="I18" s="749">
        <v>33</v>
      </c>
      <c r="J18" s="749">
        <v>20</v>
      </c>
      <c r="K18" s="749">
        <v>20</v>
      </c>
      <c r="L18" s="749">
        <v>22</v>
      </c>
      <c r="M18" s="767">
        <f>G18+H18+I18+J18+K18+L18</f>
        <v>138</v>
      </c>
      <c r="N18" s="768">
        <f>F18+M18</f>
        <v>199</v>
      </c>
    </row>
    <row r="19" spans="1:14" x14ac:dyDescent="0.25">
      <c r="A19" s="684">
        <v>1181</v>
      </c>
      <c r="B19" s="769" t="s">
        <v>118</v>
      </c>
      <c r="C19" s="749">
        <v>23</v>
      </c>
      <c r="D19" s="749">
        <v>34</v>
      </c>
      <c r="E19" s="749">
        <v>38</v>
      </c>
      <c r="F19" s="767">
        <f>C19+D19+E19</f>
        <v>95</v>
      </c>
      <c r="G19" s="749">
        <v>25</v>
      </c>
      <c r="H19" s="749">
        <v>25</v>
      </c>
      <c r="I19" s="749">
        <v>36</v>
      </c>
      <c r="J19" s="749">
        <v>29</v>
      </c>
      <c r="K19" s="749">
        <v>31</v>
      </c>
      <c r="L19" s="749">
        <v>30</v>
      </c>
      <c r="M19" s="767">
        <f>G19+H19+I19+J19+K19+L19</f>
        <v>176</v>
      </c>
      <c r="N19" s="768">
        <f>F19+M19</f>
        <v>271</v>
      </c>
    </row>
    <row r="20" spans="1:14" x14ac:dyDescent="0.25">
      <c r="A20" s="684"/>
      <c r="B20" s="770" t="s">
        <v>119</v>
      </c>
      <c r="C20" s="770">
        <f t="shared" ref="C20:M20" si="0">SUM(C15:C19)</f>
        <v>129</v>
      </c>
      <c r="D20" s="770">
        <f t="shared" si="0"/>
        <v>146</v>
      </c>
      <c r="E20" s="770">
        <f t="shared" si="0"/>
        <v>144</v>
      </c>
      <c r="F20" s="767">
        <f t="shared" si="0"/>
        <v>419</v>
      </c>
      <c r="G20" s="770">
        <f t="shared" si="0"/>
        <v>140</v>
      </c>
      <c r="H20" s="770">
        <f t="shared" si="0"/>
        <v>156</v>
      </c>
      <c r="I20" s="770">
        <f t="shared" si="0"/>
        <v>147</v>
      </c>
      <c r="J20" s="770">
        <f t="shared" si="0"/>
        <v>143</v>
      </c>
      <c r="K20" s="770">
        <f t="shared" si="0"/>
        <v>134</v>
      </c>
      <c r="L20" s="770">
        <f t="shared" si="0"/>
        <v>153</v>
      </c>
      <c r="M20" s="767">
        <f t="shared" si="0"/>
        <v>873</v>
      </c>
      <c r="N20" s="771">
        <f>M20+F20</f>
        <v>1292</v>
      </c>
    </row>
    <row r="21" spans="1:14" x14ac:dyDescent="0.25">
      <c r="A21" s="684"/>
      <c r="B21" s="544"/>
      <c r="C21" s="544"/>
      <c r="D21" s="544"/>
      <c r="E21" s="544"/>
      <c r="F21" s="517"/>
      <c r="G21" s="544"/>
      <c r="H21" s="544"/>
      <c r="I21" s="544"/>
      <c r="J21" s="544"/>
      <c r="K21" s="544"/>
      <c r="L21" s="544"/>
      <c r="M21" s="517"/>
      <c r="N21" s="68"/>
    </row>
    <row r="22" spans="1:14" x14ac:dyDescent="0.25">
      <c r="A22" s="684" t="s">
        <v>368</v>
      </c>
      <c r="B22" s="772" t="s">
        <v>44</v>
      </c>
      <c r="C22" s="753">
        <v>11</v>
      </c>
      <c r="D22" s="753">
        <v>6</v>
      </c>
      <c r="E22" s="753">
        <v>4</v>
      </c>
      <c r="F22" s="773">
        <f>C22+D22+E22</f>
        <v>21</v>
      </c>
      <c r="G22" s="753">
        <v>6</v>
      </c>
      <c r="H22" s="753">
        <v>3</v>
      </c>
      <c r="I22" s="753">
        <v>9</v>
      </c>
      <c r="J22" s="753">
        <v>8</v>
      </c>
      <c r="K22" s="753">
        <v>5</v>
      </c>
      <c r="L22" s="753">
        <v>3</v>
      </c>
      <c r="M22" s="773">
        <f t="shared" ref="M22:M30" si="1">SUM(G22:L22)</f>
        <v>34</v>
      </c>
      <c r="N22" s="774">
        <f t="shared" ref="N22:N31" si="2">M22+F22</f>
        <v>55</v>
      </c>
    </row>
    <row r="23" spans="1:14" x14ac:dyDescent="0.25">
      <c r="A23" s="684" t="s">
        <v>369</v>
      </c>
      <c r="B23" s="772" t="s">
        <v>45</v>
      </c>
      <c r="C23" s="753">
        <v>3</v>
      </c>
      <c r="D23" s="753">
        <v>2</v>
      </c>
      <c r="E23" s="753">
        <v>10</v>
      </c>
      <c r="F23" s="773">
        <f t="shared" ref="F23:F30" si="3">C23+D23+E23</f>
        <v>15</v>
      </c>
      <c r="G23" s="753">
        <v>4</v>
      </c>
      <c r="H23" s="753">
        <v>7</v>
      </c>
      <c r="I23" s="753">
        <v>5</v>
      </c>
      <c r="J23" s="753">
        <v>5</v>
      </c>
      <c r="K23" s="753">
        <v>3</v>
      </c>
      <c r="L23" s="753">
        <v>7</v>
      </c>
      <c r="M23" s="773">
        <f t="shared" si="1"/>
        <v>31</v>
      </c>
      <c r="N23" s="774">
        <f t="shared" si="2"/>
        <v>46</v>
      </c>
    </row>
    <row r="24" spans="1:14" x14ac:dyDescent="0.25">
      <c r="A24" s="684" t="s">
        <v>370</v>
      </c>
      <c r="B24" s="772" t="s">
        <v>46</v>
      </c>
      <c r="C24" s="753">
        <v>3</v>
      </c>
      <c r="D24" s="753">
        <v>4</v>
      </c>
      <c r="E24" s="753">
        <v>3</v>
      </c>
      <c r="F24" s="773">
        <f t="shared" si="3"/>
        <v>10</v>
      </c>
      <c r="G24" s="753">
        <v>4</v>
      </c>
      <c r="H24" s="753">
        <v>4</v>
      </c>
      <c r="I24" s="753">
        <v>7</v>
      </c>
      <c r="J24" s="753">
        <v>6</v>
      </c>
      <c r="K24" s="753">
        <v>9</v>
      </c>
      <c r="L24" s="753">
        <v>5</v>
      </c>
      <c r="M24" s="773">
        <f t="shared" si="1"/>
        <v>35</v>
      </c>
      <c r="N24" s="774">
        <f t="shared" si="2"/>
        <v>45</v>
      </c>
    </row>
    <row r="25" spans="1:14" x14ac:dyDescent="0.25">
      <c r="A25" s="684" t="s">
        <v>364</v>
      </c>
      <c r="B25" s="772" t="s">
        <v>367</v>
      </c>
      <c r="C25" s="753">
        <v>20</v>
      </c>
      <c r="D25" s="753">
        <v>17</v>
      </c>
      <c r="E25" s="753">
        <v>16</v>
      </c>
      <c r="F25" s="773">
        <f t="shared" si="3"/>
        <v>53</v>
      </c>
      <c r="G25" s="753">
        <v>16</v>
      </c>
      <c r="H25" s="753">
        <v>12</v>
      </c>
      <c r="I25" s="753">
        <v>13</v>
      </c>
      <c r="J25" s="753">
        <v>13</v>
      </c>
      <c r="K25" s="753">
        <v>13</v>
      </c>
      <c r="L25" s="753">
        <v>18</v>
      </c>
      <c r="M25" s="773">
        <f t="shared" si="1"/>
        <v>85</v>
      </c>
      <c r="N25" s="775">
        <f t="shared" si="2"/>
        <v>138</v>
      </c>
    </row>
    <row r="26" spans="1:14" x14ac:dyDescent="0.25">
      <c r="A26" s="684" t="s">
        <v>365</v>
      </c>
      <c r="B26" s="772" t="s">
        <v>49</v>
      </c>
      <c r="C26" s="753">
        <v>3</v>
      </c>
      <c r="D26" s="753">
        <v>3</v>
      </c>
      <c r="E26" s="753">
        <v>2</v>
      </c>
      <c r="F26" s="773">
        <f t="shared" si="3"/>
        <v>8</v>
      </c>
      <c r="G26" s="753">
        <v>6</v>
      </c>
      <c r="H26" s="772">
        <v>1</v>
      </c>
      <c r="I26" s="772">
        <v>3</v>
      </c>
      <c r="J26" s="772">
        <v>3</v>
      </c>
      <c r="K26" s="772">
        <v>1</v>
      </c>
      <c r="L26" s="772">
        <v>1</v>
      </c>
      <c r="M26" s="773">
        <f t="shared" si="1"/>
        <v>15</v>
      </c>
      <c r="N26" s="775">
        <f t="shared" si="2"/>
        <v>23</v>
      </c>
    </row>
    <row r="27" spans="1:14" x14ac:dyDescent="0.25">
      <c r="A27" s="684" t="s">
        <v>366</v>
      </c>
      <c r="B27" s="772" t="s">
        <v>47</v>
      </c>
      <c r="C27" s="753">
        <v>4</v>
      </c>
      <c r="D27" s="753">
        <v>9</v>
      </c>
      <c r="E27" s="753">
        <v>3</v>
      </c>
      <c r="F27" s="773">
        <f>E27+D27+C27</f>
        <v>16</v>
      </c>
      <c r="G27" s="753">
        <v>10</v>
      </c>
      <c r="H27" s="772">
        <v>8</v>
      </c>
      <c r="I27" s="772">
        <v>4</v>
      </c>
      <c r="J27" s="772">
        <v>9</v>
      </c>
      <c r="K27" s="772">
        <v>2</v>
      </c>
      <c r="L27" s="772">
        <v>9</v>
      </c>
      <c r="M27" s="773">
        <f t="shared" si="1"/>
        <v>42</v>
      </c>
      <c r="N27" s="775">
        <f t="shared" si="2"/>
        <v>58</v>
      </c>
    </row>
    <row r="28" spans="1:14" x14ac:dyDescent="0.25">
      <c r="A28" s="684" t="s">
        <v>371</v>
      </c>
      <c r="B28" s="772" t="s">
        <v>51</v>
      </c>
      <c r="C28" s="753">
        <v>5</v>
      </c>
      <c r="D28" s="753">
        <v>12</v>
      </c>
      <c r="E28" s="753">
        <v>4</v>
      </c>
      <c r="F28" s="773">
        <f t="shared" si="3"/>
        <v>21</v>
      </c>
      <c r="G28" s="753">
        <v>6</v>
      </c>
      <c r="H28" s="772">
        <v>5</v>
      </c>
      <c r="I28" s="772">
        <v>7</v>
      </c>
      <c r="J28" s="772">
        <v>5</v>
      </c>
      <c r="K28" s="772">
        <v>5</v>
      </c>
      <c r="L28" s="772">
        <v>6</v>
      </c>
      <c r="M28" s="773">
        <f t="shared" si="1"/>
        <v>34</v>
      </c>
      <c r="N28" s="775">
        <f t="shared" si="2"/>
        <v>55</v>
      </c>
    </row>
    <row r="29" spans="1:14" x14ac:dyDescent="0.25">
      <c r="A29" s="684" t="s">
        <v>372</v>
      </c>
      <c r="B29" s="772" t="s">
        <v>48</v>
      </c>
      <c r="C29" s="753">
        <v>1</v>
      </c>
      <c r="D29" s="753">
        <v>10</v>
      </c>
      <c r="E29" s="753">
        <v>7</v>
      </c>
      <c r="F29" s="773">
        <f t="shared" si="3"/>
        <v>18</v>
      </c>
      <c r="G29" s="753">
        <v>4</v>
      </c>
      <c r="H29" s="772">
        <v>7</v>
      </c>
      <c r="I29" s="772">
        <v>6</v>
      </c>
      <c r="J29" s="772">
        <v>15</v>
      </c>
      <c r="K29" s="772">
        <v>8</v>
      </c>
      <c r="L29" s="772">
        <v>10</v>
      </c>
      <c r="M29" s="773">
        <f t="shared" si="1"/>
        <v>50</v>
      </c>
      <c r="N29" s="775">
        <f t="shared" si="2"/>
        <v>68</v>
      </c>
    </row>
    <row r="30" spans="1:14" x14ac:dyDescent="0.25">
      <c r="A30" s="684" t="s">
        <v>373</v>
      </c>
      <c r="B30" s="772" t="s">
        <v>50</v>
      </c>
      <c r="C30" s="753">
        <v>3</v>
      </c>
      <c r="D30" s="753">
        <v>8</v>
      </c>
      <c r="E30" s="753">
        <v>2</v>
      </c>
      <c r="F30" s="773">
        <f t="shared" si="3"/>
        <v>13</v>
      </c>
      <c r="G30" s="753">
        <v>4</v>
      </c>
      <c r="H30" s="772">
        <v>1</v>
      </c>
      <c r="I30" s="772">
        <v>2</v>
      </c>
      <c r="J30" s="772">
        <v>2</v>
      </c>
      <c r="K30" s="772">
        <v>3</v>
      </c>
      <c r="L30" s="772">
        <v>4</v>
      </c>
      <c r="M30" s="773">
        <f t="shared" si="1"/>
        <v>16</v>
      </c>
      <c r="N30" s="775">
        <f t="shared" si="2"/>
        <v>29</v>
      </c>
    </row>
    <row r="31" spans="1:14" x14ac:dyDescent="0.25">
      <c r="A31" s="684"/>
      <c r="B31" s="776" t="s">
        <v>52</v>
      </c>
      <c r="C31" s="776">
        <f>SUM(C22:C30)</f>
        <v>53</v>
      </c>
      <c r="D31" s="776">
        <f t="shared" ref="D31:M31" si="4">SUM(D22:D30)</f>
        <v>71</v>
      </c>
      <c r="E31" s="776">
        <f t="shared" si="4"/>
        <v>51</v>
      </c>
      <c r="F31" s="777">
        <f t="shared" si="4"/>
        <v>175</v>
      </c>
      <c r="G31" s="776">
        <f t="shared" si="4"/>
        <v>60</v>
      </c>
      <c r="H31" s="776">
        <f t="shared" si="4"/>
        <v>48</v>
      </c>
      <c r="I31" s="776">
        <f t="shared" si="4"/>
        <v>56</v>
      </c>
      <c r="J31" s="776">
        <f t="shared" si="4"/>
        <v>66</v>
      </c>
      <c r="K31" s="776">
        <f t="shared" si="4"/>
        <v>49</v>
      </c>
      <c r="L31" s="776">
        <f t="shared" si="4"/>
        <v>63</v>
      </c>
      <c r="M31" s="777">
        <f t="shared" si="4"/>
        <v>342</v>
      </c>
      <c r="N31" s="777">
        <f t="shared" si="2"/>
        <v>517</v>
      </c>
    </row>
    <row r="32" spans="1:14" x14ac:dyDescent="0.25">
      <c r="A32" s="684"/>
      <c r="B32" s="778"/>
      <c r="C32" s="778"/>
      <c r="D32" s="778"/>
      <c r="E32" s="778"/>
      <c r="F32" s="773"/>
      <c r="G32" s="778"/>
      <c r="H32" s="778"/>
      <c r="I32" s="778"/>
      <c r="J32" s="778"/>
      <c r="K32" s="778"/>
      <c r="L32" s="778"/>
      <c r="M32" s="773"/>
      <c r="N32" s="774"/>
    </row>
    <row r="33" spans="1:14" x14ac:dyDescent="0.25">
      <c r="A33" s="684" t="s">
        <v>374</v>
      </c>
      <c r="B33" s="772" t="s">
        <v>53</v>
      </c>
      <c r="C33" s="753">
        <v>15</v>
      </c>
      <c r="D33" s="753">
        <v>23</v>
      </c>
      <c r="E33" s="753">
        <v>20</v>
      </c>
      <c r="F33" s="773">
        <f>C33+D33+E33</f>
        <v>58</v>
      </c>
      <c r="G33" s="753">
        <v>10</v>
      </c>
      <c r="H33" s="753">
        <v>12</v>
      </c>
      <c r="I33" s="753">
        <v>14</v>
      </c>
      <c r="J33" s="753">
        <v>13</v>
      </c>
      <c r="K33" s="753">
        <v>12</v>
      </c>
      <c r="L33" s="753">
        <v>7</v>
      </c>
      <c r="M33" s="773">
        <f t="shared" ref="M33:M39" si="5">SUM(G33:L33)</f>
        <v>68</v>
      </c>
      <c r="N33" s="774">
        <f t="shared" ref="N33:N39" si="6">M33+F33</f>
        <v>126</v>
      </c>
    </row>
    <row r="34" spans="1:14" x14ac:dyDescent="0.25">
      <c r="A34" s="684" t="s">
        <v>375</v>
      </c>
      <c r="B34" s="772" t="s">
        <v>54</v>
      </c>
      <c r="C34" s="753">
        <v>5</v>
      </c>
      <c r="D34" s="753">
        <v>4</v>
      </c>
      <c r="E34" s="753">
        <v>10</v>
      </c>
      <c r="F34" s="773">
        <f t="shared" ref="F34:F39" si="7">C34+D34+E34</f>
        <v>19</v>
      </c>
      <c r="G34" s="753">
        <v>4</v>
      </c>
      <c r="H34" s="753">
        <v>8</v>
      </c>
      <c r="I34" s="753">
        <v>8</v>
      </c>
      <c r="J34" s="753">
        <v>6</v>
      </c>
      <c r="K34" s="753">
        <v>9</v>
      </c>
      <c r="L34" s="753">
        <v>5</v>
      </c>
      <c r="M34" s="773">
        <f t="shared" si="5"/>
        <v>40</v>
      </c>
      <c r="N34" s="774">
        <f t="shared" si="6"/>
        <v>59</v>
      </c>
    </row>
    <row r="35" spans="1:14" x14ac:dyDescent="0.25">
      <c r="A35" s="684" t="s">
        <v>376</v>
      </c>
      <c r="B35" s="772" t="s">
        <v>55</v>
      </c>
      <c r="C35" s="779"/>
      <c r="D35" s="779"/>
      <c r="E35" s="779"/>
      <c r="F35" s="780">
        <f t="shared" si="7"/>
        <v>0</v>
      </c>
      <c r="G35" s="779"/>
      <c r="H35" s="779"/>
      <c r="I35" s="779"/>
      <c r="J35" s="779"/>
      <c r="K35" s="779"/>
      <c r="L35" s="779"/>
      <c r="M35" s="780">
        <f t="shared" si="5"/>
        <v>0</v>
      </c>
      <c r="N35" s="780">
        <f t="shared" si="6"/>
        <v>0</v>
      </c>
    </row>
    <row r="36" spans="1:14" x14ac:dyDescent="0.25">
      <c r="A36" s="684" t="s">
        <v>377</v>
      </c>
      <c r="B36" s="772" t="s">
        <v>56</v>
      </c>
      <c r="C36" s="753">
        <v>4</v>
      </c>
      <c r="D36" s="753">
        <v>9</v>
      </c>
      <c r="E36" s="753">
        <v>5</v>
      </c>
      <c r="F36" s="773">
        <f t="shared" si="7"/>
        <v>18</v>
      </c>
      <c r="G36" s="753">
        <v>11</v>
      </c>
      <c r="H36" s="753">
        <v>12</v>
      </c>
      <c r="I36" s="753">
        <v>6</v>
      </c>
      <c r="J36" s="753">
        <v>10</v>
      </c>
      <c r="K36" s="753">
        <v>15</v>
      </c>
      <c r="L36" s="753">
        <v>3</v>
      </c>
      <c r="M36" s="773">
        <f t="shared" si="5"/>
        <v>57</v>
      </c>
      <c r="N36" s="774">
        <f t="shared" si="6"/>
        <v>75</v>
      </c>
    </row>
    <row r="37" spans="1:14" x14ac:dyDescent="0.25">
      <c r="A37" s="684" t="s">
        <v>378</v>
      </c>
      <c r="B37" s="772" t="s">
        <v>57</v>
      </c>
      <c r="C37" s="753">
        <v>7</v>
      </c>
      <c r="D37" s="753">
        <v>17</v>
      </c>
      <c r="E37" s="753">
        <v>18</v>
      </c>
      <c r="F37" s="773">
        <f t="shared" si="7"/>
        <v>42</v>
      </c>
      <c r="G37" s="753">
        <v>11</v>
      </c>
      <c r="H37" s="753">
        <v>13</v>
      </c>
      <c r="I37" s="753">
        <v>10</v>
      </c>
      <c r="J37" s="753">
        <v>6</v>
      </c>
      <c r="K37" s="753">
        <v>4</v>
      </c>
      <c r="L37" s="753">
        <v>14</v>
      </c>
      <c r="M37" s="773">
        <f t="shared" si="5"/>
        <v>58</v>
      </c>
      <c r="N37" s="774">
        <f t="shared" si="6"/>
        <v>100</v>
      </c>
    </row>
    <row r="38" spans="1:14" x14ac:dyDescent="0.25">
      <c r="A38" s="684" t="s">
        <v>379</v>
      </c>
      <c r="B38" s="772" t="s">
        <v>58</v>
      </c>
      <c r="C38" s="753">
        <v>8</v>
      </c>
      <c r="D38" s="753">
        <v>10</v>
      </c>
      <c r="E38" s="753">
        <v>4</v>
      </c>
      <c r="F38" s="773">
        <f t="shared" si="7"/>
        <v>22</v>
      </c>
      <c r="G38" s="753">
        <v>14</v>
      </c>
      <c r="H38" s="753">
        <v>11</v>
      </c>
      <c r="I38" s="753">
        <v>7</v>
      </c>
      <c r="J38" s="753">
        <v>7</v>
      </c>
      <c r="K38" s="753">
        <v>13</v>
      </c>
      <c r="L38" s="753">
        <v>4</v>
      </c>
      <c r="M38" s="773">
        <f t="shared" si="5"/>
        <v>56</v>
      </c>
      <c r="N38" s="774">
        <f t="shared" si="6"/>
        <v>78</v>
      </c>
    </row>
    <row r="39" spans="1:14" x14ac:dyDescent="0.25">
      <c r="A39" s="684" t="s">
        <v>380</v>
      </c>
      <c r="B39" s="772" t="s">
        <v>59</v>
      </c>
      <c r="C39" s="753">
        <v>3</v>
      </c>
      <c r="D39" s="753">
        <v>6</v>
      </c>
      <c r="E39" s="753">
        <v>1</v>
      </c>
      <c r="F39" s="773">
        <f t="shared" si="7"/>
        <v>10</v>
      </c>
      <c r="G39" s="753">
        <v>3</v>
      </c>
      <c r="H39" s="753">
        <v>1</v>
      </c>
      <c r="I39" s="753">
        <v>1</v>
      </c>
      <c r="J39" s="753">
        <v>4</v>
      </c>
      <c r="K39" s="753">
        <v>1</v>
      </c>
      <c r="L39" s="753">
        <v>1</v>
      </c>
      <c r="M39" s="831">
        <f t="shared" si="5"/>
        <v>11</v>
      </c>
      <c r="N39" s="774">
        <f t="shared" si="6"/>
        <v>21</v>
      </c>
    </row>
    <row r="40" spans="1:14" x14ac:dyDescent="0.25">
      <c r="A40" s="684"/>
      <c r="B40" s="776" t="s">
        <v>60</v>
      </c>
      <c r="C40" s="776">
        <f>SUM(C33:C39)</f>
        <v>42</v>
      </c>
      <c r="D40" s="776">
        <f>SUM(D33:D39)</f>
        <v>69</v>
      </c>
      <c r="E40" s="776">
        <f>SUM(E33:E39)</f>
        <v>58</v>
      </c>
      <c r="F40" s="777">
        <f>SUM(F33:F39)</f>
        <v>169</v>
      </c>
      <c r="G40" s="776">
        <f>SUM(G33:G39)</f>
        <v>53</v>
      </c>
      <c r="H40" s="776">
        <f t="shared" ref="H40:N40" si="8">SUM(H33:H39)</f>
        <v>57</v>
      </c>
      <c r="I40" s="776">
        <f t="shared" si="8"/>
        <v>46</v>
      </c>
      <c r="J40" s="776">
        <f t="shared" si="8"/>
        <v>46</v>
      </c>
      <c r="K40" s="776">
        <f t="shared" si="8"/>
        <v>54</v>
      </c>
      <c r="L40" s="776">
        <f t="shared" si="8"/>
        <v>34</v>
      </c>
      <c r="M40" s="777">
        <f t="shared" si="8"/>
        <v>290</v>
      </c>
      <c r="N40" s="777">
        <f t="shared" si="8"/>
        <v>459</v>
      </c>
    </row>
    <row r="41" spans="1:14" x14ac:dyDescent="0.25">
      <c r="A41" s="684"/>
      <c r="B41" s="778"/>
      <c r="C41" s="778"/>
      <c r="D41" s="778"/>
      <c r="E41" s="778"/>
      <c r="F41" s="773"/>
      <c r="G41" s="778"/>
      <c r="H41" s="778"/>
      <c r="I41" s="778"/>
      <c r="J41" s="778"/>
      <c r="K41" s="778"/>
      <c r="L41" s="778"/>
      <c r="M41" s="773"/>
      <c r="N41" s="774"/>
    </row>
    <row r="42" spans="1:14" x14ac:dyDescent="0.25">
      <c r="A42" s="684" t="s">
        <v>384</v>
      </c>
      <c r="B42" s="772" t="s">
        <v>61</v>
      </c>
      <c r="C42" s="753">
        <v>12</v>
      </c>
      <c r="D42" s="753">
        <v>8</v>
      </c>
      <c r="E42" s="753">
        <v>6</v>
      </c>
      <c r="F42" s="773">
        <f>C42+D42+E42</f>
        <v>26</v>
      </c>
      <c r="G42" s="772">
        <v>9</v>
      </c>
      <c r="H42" s="772">
        <v>6</v>
      </c>
      <c r="I42" s="772">
        <v>12</v>
      </c>
      <c r="J42" s="772">
        <v>3</v>
      </c>
      <c r="K42" s="772">
        <v>8</v>
      </c>
      <c r="L42" s="772">
        <v>8</v>
      </c>
      <c r="M42" s="773">
        <f t="shared" ref="M42:M49" si="9">SUM(G42:L42)</f>
        <v>46</v>
      </c>
      <c r="N42" s="774">
        <f t="shared" ref="N42:N49" si="10">M42+F42</f>
        <v>72</v>
      </c>
    </row>
    <row r="43" spans="1:14" x14ac:dyDescent="0.25">
      <c r="A43" s="684" t="s">
        <v>385</v>
      </c>
      <c r="B43" s="772" t="s">
        <v>62</v>
      </c>
      <c r="C43" s="779"/>
      <c r="D43" s="779"/>
      <c r="E43" s="779"/>
      <c r="F43" s="780">
        <f>C43+D43+E43</f>
        <v>0</v>
      </c>
      <c r="G43" s="779"/>
      <c r="H43" s="779"/>
      <c r="I43" s="779"/>
      <c r="J43" s="779"/>
      <c r="K43" s="779"/>
      <c r="L43" s="779"/>
      <c r="M43" s="780">
        <f t="shared" si="9"/>
        <v>0</v>
      </c>
      <c r="N43" s="780">
        <f t="shared" si="10"/>
        <v>0</v>
      </c>
    </row>
    <row r="44" spans="1:14" x14ac:dyDescent="0.25">
      <c r="A44" s="684" t="s">
        <v>386</v>
      </c>
      <c r="B44" s="772" t="s">
        <v>63</v>
      </c>
      <c r="C44" s="753">
        <v>6</v>
      </c>
      <c r="D44" s="772">
        <v>0</v>
      </c>
      <c r="E44" s="772">
        <v>4</v>
      </c>
      <c r="F44" s="773">
        <f t="shared" ref="F44:F49" si="11">C44+D44+E44</f>
        <v>10</v>
      </c>
      <c r="G44" s="772">
        <v>5</v>
      </c>
      <c r="H44" s="772">
        <v>3</v>
      </c>
      <c r="I44" s="772">
        <v>7</v>
      </c>
      <c r="J44" s="772">
        <v>5</v>
      </c>
      <c r="K44" s="772">
        <v>5</v>
      </c>
      <c r="L44" s="772">
        <v>3</v>
      </c>
      <c r="M44" s="773">
        <f t="shared" si="9"/>
        <v>28</v>
      </c>
      <c r="N44" s="775">
        <f t="shared" si="10"/>
        <v>38</v>
      </c>
    </row>
    <row r="45" spans="1:14" x14ac:dyDescent="0.25">
      <c r="A45" s="684" t="s">
        <v>387</v>
      </c>
      <c r="B45" s="772" t="s">
        <v>64</v>
      </c>
      <c r="C45" s="753">
        <v>4</v>
      </c>
      <c r="D45" s="772">
        <v>5</v>
      </c>
      <c r="E45" s="772">
        <v>3</v>
      </c>
      <c r="F45" s="773">
        <f t="shared" si="11"/>
        <v>12</v>
      </c>
      <c r="G45" s="772">
        <v>5</v>
      </c>
      <c r="H45" s="772">
        <v>1</v>
      </c>
      <c r="I45" s="772">
        <v>4</v>
      </c>
      <c r="J45" s="772">
        <v>4</v>
      </c>
      <c r="K45" s="772">
        <v>1</v>
      </c>
      <c r="L45" s="772">
        <v>2</v>
      </c>
      <c r="M45" s="773">
        <f t="shared" si="9"/>
        <v>17</v>
      </c>
      <c r="N45" s="775">
        <f t="shared" si="10"/>
        <v>29</v>
      </c>
    </row>
    <row r="46" spans="1:14" x14ac:dyDescent="0.25">
      <c r="A46" s="684" t="s">
        <v>388</v>
      </c>
      <c r="B46" s="772" t="s">
        <v>65</v>
      </c>
      <c r="C46" s="753">
        <v>0</v>
      </c>
      <c r="D46" s="772">
        <v>5</v>
      </c>
      <c r="E46" s="772">
        <v>2</v>
      </c>
      <c r="F46" s="773">
        <f t="shared" si="11"/>
        <v>7</v>
      </c>
      <c r="G46" s="772">
        <v>4</v>
      </c>
      <c r="H46" s="772">
        <v>8</v>
      </c>
      <c r="I46" s="772">
        <v>0</v>
      </c>
      <c r="J46" s="772">
        <v>2</v>
      </c>
      <c r="K46" s="772">
        <v>0</v>
      </c>
      <c r="L46" s="772">
        <v>1</v>
      </c>
      <c r="M46" s="773">
        <f t="shared" si="9"/>
        <v>15</v>
      </c>
      <c r="N46" s="775">
        <f t="shared" si="10"/>
        <v>22</v>
      </c>
    </row>
    <row r="47" spans="1:14" x14ac:dyDescent="0.25">
      <c r="A47" s="684" t="s">
        <v>381</v>
      </c>
      <c r="B47" s="492" t="s">
        <v>389</v>
      </c>
      <c r="C47" s="753">
        <v>15</v>
      </c>
      <c r="D47" s="772">
        <v>10</v>
      </c>
      <c r="E47" s="772">
        <v>10</v>
      </c>
      <c r="F47" s="773">
        <f t="shared" si="11"/>
        <v>35</v>
      </c>
      <c r="G47" s="772">
        <v>17</v>
      </c>
      <c r="H47" s="772">
        <v>11</v>
      </c>
      <c r="I47" s="772">
        <v>13</v>
      </c>
      <c r="J47" s="772">
        <v>8</v>
      </c>
      <c r="K47" s="772">
        <v>12</v>
      </c>
      <c r="L47" s="772">
        <v>18</v>
      </c>
      <c r="M47" s="773">
        <f t="shared" si="9"/>
        <v>79</v>
      </c>
      <c r="N47" s="775">
        <f t="shared" si="10"/>
        <v>114</v>
      </c>
    </row>
    <row r="48" spans="1:14" x14ac:dyDescent="0.25">
      <c r="A48" s="684" t="s">
        <v>382</v>
      </c>
      <c r="B48" s="492" t="s">
        <v>67</v>
      </c>
      <c r="C48" s="753">
        <v>5</v>
      </c>
      <c r="D48" s="753">
        <v>4</v>
      </c>
      <c r="E48" s="753">
        <v>3</v>
      </c>
      <c r="F48" s="773">
        <f t="shared" si="11"/>
        <v>12</v>
      </c>
      <c r="G48" s="753">
        <v>1</v>
      </c>
      <c r="H48" s="753">
        <v>4</v>
      </c>
      <c r="I48" s="753">
        <v>1</v>
      </c>
      <c r="J48" s="753">
        <v>4</v>
      </c>
      <c r="K48" s="753">
        <v>4</v>
      </c>
      <c r="L48" s="753">
        <v>5</v>
      </c>
      <c r="M48" s="773">
        <f t="shared" si="9"/>
        <v>19</v>
      </c>
      <c r="N48" s="774">
        <f t="shared" si="10"/>
        <v>31</v>
      </c>
    </row>
    <row r="49" spans="1:14" x14ac:dyDescent="0.25">
      <c r="A49" s="684" t="s">
        <v>383</v>
      </c>
      <c r="B49" s="492" t="s">
        <v>66</v>
      </c>
      <c r="C49" s="753">
        <v>2</v>
      </c>
      <c r="D49" s="753">
        <v>2</v>
      </c>
      <c r="E49" s="753">
        <v>2</v>
      </c>
      <c r="F49" s="773">
        <f t="shared" si="11"/>
        <v>6</v>
      </c>
      <c r="G49" s="753">
        <v>6</v>
      </c>
      <c r="H49" s="753">
        <v>4</v>
      </c>
      <c r="I49" s="753">
        <v>2</v>
      </c>
      <c r="J49" s="753">
        <v>2</v>
      </c>
      <c r="K49" s="753">
        <v>3</v>
      </c>
      <c r="L49" s="753">
        <v>0</v>
      </c>
      <c r="M49" s="773">
        <f t="shared" si="9"/>
        <v>17</v>
      </c>
      <c r="N49" s="774">
        <f t="shared" si="10"/>
        <v>23</v>
      </c>
    </row>
    <row r="50" spans="1:14" x14ac:dyDescent="0.25">
      <c r="A50" s="684"/>
      <c r="B50" s="776" t="s">
        <v>68</v>
      </c>
      <c r="C50" s="776">
        <f>SUM(C42:C49)</f>
        <v>44</v>
      </c>
      <c r="D50" s="776">
        <f>SUM(D42:D49)</f>
        <v>34</v>
      </c>
      <c r="E50" s="776">
        <f t="shared" ref="E50:N50" si="12">SUM(E42:E49)</f>
        <v>30</v>
      </c>
      <c r="F50" s="777">
        <f t="shared" si="12"/>
        <v>108</v>
      </c>
      <c r="G50" s="776">
        <f t="shared" si="12"/>
        <v>47</v>
      </c>
      <c r="H50" s="776">
        <f t="shared" si="12"/>
        <v>37</v>
      </c>
      <c r="I50" s="776">
        <f t="shared" si="12"/>
        <v>39</v>
      </c>
      <c r="J50" s="776">
        <f t="shared" si="12"/>
        <v>28</v>
      </c>
      <c r="K50" s="776">
        <f t="shared" si="12"/>
        <v>33</v>
      </c>
      <c r="L50" s="776">
        <f t="shared" si="12"/>
        <v>37</v>
      </c>
      <c r="M50" s="777">
        <f t="shared" si="12"/>
        <v>221</v>
      </c>
      <c r="N50" s="777">
        <f t="shared" si="12"/>
        <v>329</v>
      </c>
    </row>
    <row r="51" spans="1:14" x14ac:dyDescent="0.25">
      <c r="A51" s="684"/>
      <c r="B51" s="778"/>
      <c r="C51" s="778"/>
      <c r="D51" s="778"/>
      <c r="E51" s="778"/>
      <c r="F51" s="773"/>
      <c r="G51" s="778"/>
      <c r="H51" s="778"/>
      <c r="I51" s="778"/>
      <c r="J51" s="778"/>
      <c r="K51" s="778"/>
      <c r="L51" s="778"/>
      <c r="M51" s="773"/>
      <c r="N51" s="774"/>
    </row>
    <row r="52" spans="1:14" x14ac:dyDescent="0.25">
      <c r="A52" s="684" t="s">
        <v>391</v>
      </c>
      <c r="B52" s="772" t="s">
        <v>390</v>
      </c>
      <c r="C52" s="753">
        <v>13</v>
      </c>
      <c r="D52" s="753">
        <v>21</v>
      </c>
      <c r="E52" s="753">
        <v>22</v>
      </c>
      <c r="F52" s="773">
        <f>C52+D52+E52</f>
        <v>56</v>
      </c>
      <c r="G52" s="753">
        <v>21</v>
      </c>
      <c r="H52" s="753">
        <v>19</v>
      </c>
      <c r="I52" s="753">
        <v>18</v>
      </c>
      <c r="J52" s="753">
        <v>13</v>
      </c>
      <c r="K52" s="753">
        <v>25</v>
      </c>
      <c r="L52" s="753">
        <v>17</v>
      </c>
      <c r="M52" s="773">
        <f>SUM(G52:L52)</f>
        <v>113</v>
      </c>
      <c r="N52" s="775">
        <f>M52+F52</f>
        <v>169</v>
      </c>
    </row>
    <row r="53" spans="1:14" x14ac:dyDescent="0.25">
      <c r="A53" s="684" t="s">
        <v>392</v>
      </c>
      <c r="B53" s="772" t="s">
        <v>71</v>
      </c>
      <c r="C53" s="753">
        <v>14</v>
      </c>
      <c r="D53" s="753">
        <v>7</v>
      </c>
      <c r="E53" s="753">
        <v>14</v>
      </c>
      <c r="F53" s="773">
        <f>C53+D53+E53</f>
        <v>35</v>
      </c>
      <c r="G53" s="753">
        <v>10</v>
      </c>
      <c r="H53" s="753">
        <v>6</v>
      </c>
      <c r="I53" s="753">
        <v>9</v>
      </c>
      <c r="J53" s="753">
        <v>7</v>
      </c>
      <c r="K53" s="753">
        <v>10</v>
      </c>
      <c r="L53" s="753">
        <v>5</v>
      </c>
      <c r="M53" s="773">
        <f>SUM(G53:L53)</f>
        <v>47</v>
      </c>
      <c r="N53" s="775">
        <f>M53+F53</f>
        <v>82</v>
      </c>
    </row>
    <row r="54" spans="1:14" x14ac:dyDescent="0.25">
      <c r="A54" s="684" t="s">
        <v>393</v>
      </c>
      <c r="B54" s="772" t="s">
        <v>69</v>
      </c>
      <c r="C54" s="753">
        <v>13</v>
      </c>
      <c r="D54" s="753">
        <v>10</v>
      </c>
      <c r="E54" s="753">
        <v>24</v>
      </c>
      <c r="F54" s="773">
        <f>C54+D54+E54</f>
        <v>47</v>
      </c>
      <c r="G54" s="753">
        <v>12</v>
      </c>
      <c r="H54" s="753">
        <v>18</v>
      </c>
      <c r="I54" s="753">
        <v>6</v>
      </c>
      <c r="J54" s="753">
        <v>10</v>
      </c>
      <c r="K54" s="753">
        <v>15</v>
      </c>
      <c r="L54" s="753">
        <v>17</v>
      </c>
      <c r="M54" s="773">
        <f>SUM(G54:L54)</f>
        <v>78</v>
      </c>
      <c r="N54" s="775">
        <f>M54+F54</f>
        <v>125</v>
      </c>
    </row>
    <row r="55" spans="1:14" x14ac:dyDescent="0.25">
      <c r="A55" s="684" t="s">
        <v>394</v>
      </c>
      <c r="B55" s="772" t="s">
        <v>70</v>
      </c>
      <c r="C55" s="753">
        <v>5</v>
      </c>
      <c r="D55" s="753">
        <v>11</v>
      </c>
      <c r="E55" s="753">
        <v>17</v>
      </c>
      <c r="F55" s="773">
        <f>C55+D55+E55</f>
        <v>33</v>
      </c>
      <c r="G55" s="753">
        <v>8</v>
      </c>
      <c r="H55" s="753">
        <v>9</v>
      </c>
      <c r="I55" s="753">
        <v>9</v>
      </c>
      <c r="J55" s="753">
        <v>12</v>
      </c>
      <c r="K55" s="753">
        <v>7</v>
      </c>
      <c r="L55" s="753">
        <v>9</v>
      </c>
      <c r="M55" s="773">
        <f>SUM(G55:L55)</f>
        <v>54</v>
      </c>
      <c r="N55" s="775">
        <f>M55+F55</f>
        <v>87</v>
      </c>
    </row>
    <row r="56" spans="1:14" x14ac:dyDescent="0.25">
      <c r="A56" s="684"/>
      <c r="B56" s="776" t="s">
        <v>72</v>
      </c>
      <c r="C56" s="776">
        <f t="shared" ref="C56:N56" si="13">SUM(C52:C55)</f>
        <v>45</v>
      </c>
      <c r="D56" s="776">
        <f t="shared" si="13"/>
        <v>49</v>
      </c>
      <c r="E56" s="776">
        <f t="shared" si="13"/>
        <v>77</v>
      </c>
      <c r="F56" s="777">
        <f t="shared" si="13"/>
        <v>171</v>
      </c>
      <c r="G56" s="776">
        <f t="shared" si="13"/>
        <v>51</v>
      </c>
      <c r="H56" s="776">
        <f t="shared" si="13"/>
        <v>52</v>
      </c>
      <c r="I56" s="776">
        <f t="shared" si="13"/>
        <v>42</v>
      </c>
      <c r="J56" s="776">
        <f t="shared" si="13"/>
        <v>42</v>
      </c>
      <c r="K56" s="776">
        <f t="shared" si="13"/>
        <v>57</v>
      </c>
      <c r="L56" s="776">
        <f t="shared" si="13"/>
        <v>48</v>
      </c>
      <c r="M56" s="777">
        <f t="shared" si="13"/>
        <v>292</v>
      </c>
      <c r="N56" s="777">
        <f t="shared" si="13"/>
        <v>463</v>
      </c>
    </row>
    <row r="57" spans="1:14" x14ac:dyDescent="0.25">
      <c r="A57" s="684"/>
      <c r="B57" s="778"/>
      <c r="C57" s="778"/>
      <c r="D57" s="778"/>
      <c r="E57" s="778"/>
      <c r="F57" s="773"/>
      <c r="G57" s="778"/>
      <c r="H57" s="778"/>
      <c r="I57" s="778"/>
      <c r="J57" s="778"/>
      <c r="K57" s="778"/>
      <c r="L57" s="778"/>
      <c r="M57" s="773"/>
      <c r="N57" s="774"/>
    </row>
    <row r="58" spans="1:14" x14ac:dyDescent="0.25">
      <c r="A58" s="684">
        <v>2101</v>
      </c>
      <c r="B58" s="772" t="s">
        <v>73</v>
      </c>
      <c r="C58" s="781">
        <v>51</v>
      </c>
      <c r="D58" s="781">
        <v>45</v>
      </c>
      <c r="E58" s="781">
        <v>65</v>
      </c>
      <c r="F58" s="773">
        <f>C58+D58+E58</f>
        <v>161</v>
      </c>
      <c r="G58" s="753">
        <v>61</v>
      </c>
      <c r="H58" s="753">
        <v>62</v>
      </c>
      <c r="I58" s="753">
        <v>42</v>
      </c>
      <c r="J58" s="753">
        <v>44</v>
      </c>
      <c r="K58" s="753">
        <v>33</v>
      </c>
      <c r="L58" s="753">
        <v>43</v>
      </c>
      <c r="M58" s="773">
        <f>G58+H58+I58+J58+K58+L58</f>
        <v>285</v>
      </c>
      <c r="N58" s="774">
        <f>F58+M58</f>
        <v>446</v>
      </c>
    </row>
    <row r="59" spans="1:14" x14ac:dyDescent="0.25">
      <c r="A59" s="684">
        <v>2102</v>
      </c>
      <c r="B59" s="772" t="s">
        <v>75</v>
      </c>
      <c r="C59" s="753">
        <v>16</v>
      </c>
      <c r="D59" s="753">
        <v>14</v>
      </c>
      <c r="E59" s="753">
        <v>19</v>
      </c>
      <c r="F59" s="773">
        <f>C59+D59+E59</f>
        <v>49</v>
      </c>
      <c r="G59" s="753">
        <v>16</v>
      </c>
      <c r="H59" s="753">
        <v>17</v>
      </c>
      <c r="I59" s="753">
        <v>22</v>
      </c>
      <c r="J59" s="753">
        <v>22</v>
      </c>
      <c r="K59" s="753">
        <v>21</v>
      </c>
      <c r="L59" s="753">
        <v>23</v>
      </c>
      <c r="M59" s="773">
        <f>G59+H59+I59+J59+K59+L59</f>
        <v>121</v>
      </c>
      <c r="N59" s="774">
        <f>F59+M59</f>
        <v>170</v>
      </c>
    </row>
    <row r="60" spans="1:14" x14ac:dyDescent="0.25">
      <c r="A60" s="684">
        <v>2103</v>
      </c>
      <c r="B60" s="772" t="s">
        <v>395</v>
      </c>
      <c r="C60" s="753">
        <v>24</v>
      </c>
      <c r="D60" s="753">
        <v>21</v>
      </c>
      <c r="E60" s="753">
        <v>20</v>
      </c>
      <c r="F60" s="773">
        <f>C60+D60+E60</f>
        <v>65</v>
      </c>
      <c r="G60" s="753">
        <v>21</v>
      </c>
      <c r="H60" s="753">
        <v>29</v>
      </c>
      <c r="I60" s="753">
        <v>19</v>
      </c>
      <c r="J60" s="753">
        <v>35</v>
      </c>
      <c r="K60" s="753">
        <v>12</v>
      </c>
      <c r="L60" s="753">
        <v>20</v>
      </c>
      <c r="M60" s="773">
        <f>G60+H60+I60+J60+K60+L60</f>
        <v>136</v>
      </c>
      <c r="N60" s="774">
        <f>F60+M60</f>
        <v>201</v>
      </c>
    </row>
    <row r="61" spans="1:14" x14ac:dyDescent="0.25">
      <c r="A61" s="684">
        <v>2104</v>
      </c>
      <c r="B61" s="772" t="s">
        <v>74</v>
      </c>
      <c r="C61" s="781">
        <v>29</v>
      </c>
      <c r="D61" s="781">
        <v>42</v>
      </c>
      <c r="E61" s="781">
        <v>43</v>
      </c>
      <c r="F61" s="773">
        <f>C61+D61+E61</f>
        <v>114</v>
      </c>
      <c r="G61" s="753">
        <v>31</v>
      </c>
      <c r="H61" s="753">
        <v>38</v>
      </c>
      <c r="I61" s="753">
        <v>36</v>
      </c>
      <c r="J61" s="753">
        <v>41</v>
      </c>
      <c r="K61" s="753">
        <v>37</v>
      </c>
      <c r="L61" s="753">
        <v>34</v>
      </c>
      <c r="M61" s="773">
        <f>G61+H61+I61+J61+K61+L61</f>
        <v>217</v>
      </c>
      <c r="N61" s="774">
        <f>F61+M61</f>
        <v>331</v>
      </c>
    </row>
    <row r="62" spans="1:14" x14ac:dyDescent="0.25">
      <c r="A62" s="684"/>
      <c r="B62" s="776" t="s">
        <v>76</v>
      </c>
      <c r="C62" s="776">
        <f>SUM(C58:C61)</f>
        <v>120</v>
      </c>
      <c r="D62" s="776">
        <f t="shared" ref="D62:N62" si="14">SUM(D58:D61)</f>
        <v>122</v>
      </c>
      <c r="E62" s="776">
        <f t="shared" si="14"/>
        <v>147</v>
      </c>
      <c r="F62" s="777">
        <f t="shared" si="14"/>
        <v>389</v>
      </c>
      <c r="G62" s="776">
        <f t="shared" si="14"/>
        <v>129</v>
      </c>
      <c r="H62" s="776">
        <f t="shared" si="14"/>
        <v>146</v>
      </c>
      <c r="I62" s="776">
        <f t="shared" si="14"/>
        <v>119</v>
      </c>
      <c r="J62" s="776">
        <f t="shared" si="14"/>
        <v>142</v>
      </c>
      <c r="K62" s="776">
        <f t="shared" si="14"/>
        <v>103</v>
      </c>
      <c r="L62" s="776">
        <f t="shared" si="14"/>
        <v>120</v>
      </c>
      <c r="M62" s="777">
        <f t="shared" si="14"/>
        <v>759</v>
      </c>
      <c r="N62" s="777">
        <f t="shared" si="14"/>
        <v>1148</v>
      </c>
    </row>
    <row r="63" spans="1:14" x14ac:dyDescent="0.25">
      <c r="A63" s="684"/>
      <c r="B63" s="778"/>
      <c r="C63" s="778"/>
      <c r="D63" s="778"/>
      <c r="E63" s="778"/>
      <c r="F63" s="773"/>
      <c r="G63" s="778"/>
      <c r="H63" s="778"/>
      <c r="I63" s="778"/>
      <c r="J63" s="778"/>
      <c r="K63" s="778"/>
      <c r="L63" s="778"/>
      <c r="M63" s="773"/>
      <c r="N63" s="774"/>
    </row>
    <row r="64" spans="1:14" x14ac:dyDescent="0.25">
      <c r="A64" s="684" t="s">
        <v>396</v>
      </c>
      <c r="B64" s="772" t="s">
        <v>77</v>
      </c>
      <c r="C64" s="753">
        <v>25</v>
      </c>
      <c r="D64" s="753">
        <v>28</v>
      </c>
      <c r="E64" s="753">
        <v>24</v>
      </c>
      <c r="F64" s="773">
        <f>C64+D64+E64</f>
        <v>77</v>
      </c>
      <c r="G64" s="753">
        <v>34</v>
      </c>
      <c r="H64" s="753">
        <v>27</v>
      </c>
      <c r="I64" s="753">
        <v>25</v>
      </c>
      <c r="J64" s="753">
        <v>23</v>
      </c>
      <c r="K64" s="753">
        <v>17</v>
      </c>
      <c r="L64" s="753">
        <v>30</v>
      </c>
      <c r="M64" s="773">
        <f>SUM(G64:L64)</f>
        <v>156</v>
      </c>
      <c r="N64" s="774">
        <f>M64+F64</f>
        <v>233</v>
      </c>
    </row>
    <row r="65" spans="1:14" x14ac:dyDescent="0.25">
      <c r="A65" s="684" t="s">
        <v>397</v>
      </c>
      <c r="B65" s="772" t="s">
        <v>78</v>
      </c>
      <c r="C65" s="753">
        <v>25</v>
      </c>
      <c r="D65" s="753">
        <v>21</v>
      </c>
      <c r="E65" s="753">
        <v>19</v>
      </c>
      <c r="F65" s="773">
        <f>C65+D65+E65</f>
        <v>65</v>
      </c>
      <c r="G65" s="753">
        <v>22</v>
      </c>
      <c r="H65" s="753">
        <v>20</v>
      </c>
      <c r="I65" s="753">
        <v>23</v>
      </c>
      <c r="J65" s="753">
        <v>18</v>
      </c>
      <c r="K65" s="753">
        <v>22</v>
      </c>
      <c r="L65" s="753">
        <v>16</v>
      </c>
      <c r="M65" s="773">
        <f>SUM(G65:L65)</f>
        <v>121</v>
      </c>
      <c r="N65" s="774">
        <f>M65+F65</f>
        <v>186</v>
      </c>
    </row>
    <row r="66" spans="1:14" x14ac:dyDescent="0.25">
      <c r="A66" s="684">
        <v>2122</v>
      </c>
      <c r="B66" s="772" t="s">
        <v>79</v>
      </c>
      <c r="C66" s="753">
        <v>22</v>
      </c>
      <c r="D66" s="753">
        <v>28</v>
      </c>
      <c r="E66" s="753">
        <v>39</v>
      </c>
      <c r="F66" s="773">
        <f>C66+D66+E66</f>
        <v>89</v>
      </c>
      <c r="G66" s="772">
        <v>20</v>
      </c>
      <c r="H66" s="772">
        <v>34</v>
      </c>
      <c r="I66" s="772">
        <v>26</v>
      </c>
      <c r="J66" s="772">
        <v>23</v>
      </c>
      <c r="K66" s="772">
        <v>9</v>
      </c>
      <c r="L66" s="772">
        <v>11</v>
      </c>
      <c r="M66" s="773">
        <f>SUM(G66:L66)</f>
        <v>123</v>
      </c>
      <c r="N66" s="775">
        <f>M66+F66</f>
        <v>212</v>
      </c>
    </row>
    <row r="67" spans="1:14" x14ac:dyDescent="0.25">
      <c r="A67" s="684"/>
      <c r="B67" s="776" t="s">
        <v>80</v>
      </c>
      <c r="C67" s="776">
        <f t="shared" ref="C67:N67" si="15">C64+C65+C66</f>
        <v>72</v>
      </c>
      <c r="D67" s="776">
        <f t="shared" si="15"/>
        <v>77</v>
      </c>
      <c r="E67" s="776">
        <f t="shared" si="15"/>
        <v>82</v>
      </c>
      <c r="F67" s="777">
        <f t="shared" si="15"/>
        <v>231</v>
      </c>
      <c r="G67" s="776">
        <f t="shared" si="15"/>
        <v>76</v>
      </c>
      <c r="H67" s="776">
        <f t="shared" si="15"/>
        <v>81</v>
      </c>
      <c r="I67" s="776">
        <f t="shared" si="15"/>
        <v>74</v>
      </c>
      <c r="J67" s="776">
        <f t="shared" si="15"/>
        <v>64</v>
      </c>
      <c r="K67" s="776">
        <f t="shared" si="15"/>
        <v>48</v>
      </c>
      <c r="L67" s="776">
        <f t="shared" si="15"/>
        <v>57</v>
      </c>
      <c r="M67" s="777">
        <f t="shared" si="15"/>
        <v>400</v>
      </c>
      <c r="N67" s="777">
        <f t="shared" si="15"/>
        <v>631</v>
      </c>
    </row>
    <row r="68" spans="1:14" x14ac:dyDescent="0.25">
      <c r="A68" s="684"/>
      <c r="B68" s="778"/>
      <c r="C68" s="778"/>
      <c r="D68" s="778"/>
      <c r="E68" s="778"/>
      <c r="F68" s="773"/>
      <c r="G68" s="778"/>
      <c r="H68" s="778"/>
      <c r="I68" s="778"/>
      <c r="J68" s="778"/>
      <c r="K68" s="778"/>
      <c r="L68" s="778"/>
      <c r="M68" s="773"/>
      <c r="N68" s="774"/>
    </row>
    <row r="69" spans="1:14" x14ac:dyDescent="0.25">
      <c r="A69" s="684" t="s">
        <v>398</v>
      </c>
      <c r="B69" s="772" t="s">
        <v>81</v>
      </c>
      <c r="C69" s="753">
        <v>19</v>
      </c>
      <c r="D69" s="753">
        <v>28</v>
      </c>
      <c r="E69" s="753">
        <v>25</v>
      </c>
      <c r="F69" s="773">
        <f>C69+D69+E69</f>
        <v>72</v>
      </c>
      <c r="G69" s="753">
        <v>16</v>
      </c>
      <c r="H69" s="753">
        <v>12</v>
      </c>
      <c r="I69" s="753">
        <v>17</v>
      </c>
      <c r="J69" s="753">
        <v>17</v>
      </c>
      <c r="K69" s="753">
        <v>16</v>
      </c>
      <c r="L69" s="753">
        <v>13</v>
      </c>
      <c r="M69" s="773">
        <f>SUM(G69:L69)</f>
        <v>91</v>
      </c>
      <c r="N69" s="774">
        <f>M69+F69</f>
        <v>163</v>
      </c>
    </row>
    <row r="70" spans="1:14" x14ac:dyDescent="0.25">
      <c r="A70" s="684" t="s">
        <v>399</v>
      </c>
      <c r="B70" s="772" t="s">
        <v>308</v>
      </c>
      <c r="C70" s="753">
        <v>31</v>
      </c>
      <c r="D70" s="753">
        <v>19</v>
      </c>
      <c r="E70" s="753">
        <v>23</v>
      </c>
      <c r="F70" s="773">
        <f>C70+D70+E70</f>
        <v>73</v>
      </c>
      <c r="G70" s="753">
        <v>23</v>
      </c>
      <c r="H70" s="753">
        <v>18</v>
      </c>
      <c r="I70" s="753">
        <v>20</v>
      </c>
      <c r="J70" s="753">
        <v>19</v>
      </c>
      <c r="K70" s="753">
        <v>16</v>
      </c>
      <c r="L70" s="753">
        <v>15</v>
      </c>
      <c r="M70" s="773">
        <f>SUM(G70:L70)</f>
        <v>111</v>
      </c>
      <c r="N70" s="774">
        <f>M70+F70</f>
        <v>184</v>
      </c>
    </row>
    <row r="71" spans="1:14" x14ac:dyDescent="0.25">
      <c r="A71" s="684" t="s">
        <v>401</v>
      </c>
      <c r="B71" s="772" t="s">
        <v>82</v>
      </c>
      <c r="C71" s="753">
        <v>11</v>
      </c>
      <c r="D71" s="753">
        <v>17</v>
      </c>
      <c r="E71" s="753">
        <v>11</v>
      </c>
      <c r="F71" s="773">
        <f>C71+D71+E71</f>
        <v>39</v>
      </c>
      <c r="G71" s="753">
        <v>14</v>
      </c>
      <c r="H71" s="753">
        <v>11</v>
      </c>
      <c r="I71" s="753">
        <v>15</v>
      </c>
      <c r="J71" s="753">
        <v>15</v>
      </c>
      <c r="K71" s="753">
        <v>9</v>
      </c>
      <c r="L71" s="753">
        <v>16</v>
      </c>
      <c r="M71" s="773">
        <f>SUM(G71:L71)</f>
        <v>80</v>
      </c>
      <c r="N71" s="774">
        <f>M71+F71</f>
        <v>119</v>
      </c>
    </row>
    <row r="72" spans="1:14" x14ac:dyDescent="0.25">
      <c r="A72" s="684" t="s">
        <v>402</v>
      </c>
      <c r="B72" s="772" t="s">
        <v>400</v>
      </c>
      <c r="C72" s="753">
        <v>18</v>
      </c>
      <c r="D72" s="753">
        <v>10</v>
      </c>
      <c r="E72" s="753">
        <v>10</v>
      </c>
      <c r="F72" s="773">
        <f>C72+D72+E72</f>
        <v>38</v>
      </c>
      <c r="G72" s="753">
        <v>11</v>
      </c>
      <c r="H72" s="753">
        <v>9</v>
      </c>
      <c r="I72" s="753">
        <v>12</v>
      </c>
      <c r="J72" s="753">
        <v>16</v>
      </c>
      <c r="K72" s="753">
        <v>12</v>
      </c>
      <c r="L72" s="753">
        <v>11</v>
      </c>
      <c r="M72" s="773">
        <f>SUM(G72:L72)</f>
        <v>71</v>
      </c>
      <c r="N72" s="774">
        <f>M72+F72</f>
        <v>109</v>
      </c>
    </row>
    <row r="73" spans="1:14" x14ac:dyDescent="0.25">
      <c r="A73" s="684"/>
      <c r="B73" s="776" t="s">
        <v>83</v>
      </c>
      <c r="C73" s="776">
        <f>SUM(C69:C72)</f>
        <v>79</v>
      </c>
      <c r="D73" s="776">
        <f t="shared" ref="D73:N73" si="16">SUM(D69:D72)</f>
        <v>74</v>
      </c>
      <c r="E73" s="776">
        <f t="shared" si="16"/>
        <v>69</v>
      </c>
      <c r="F73" s="777">
        <f t="shared" si="16"/>
        <v>222</v>
      </c>
      <c r="G73" s="776">
        <f t="shared" si="16"/>
        <v>64</v>
      </c>
      <c r="H73" s="776">
        <f t="shared" si="16"/>
        <v>50</v>
      </c>
      <c r="I73" s="776">
        <f t="shared" si="16"/>
        <v>64</v>
      </c>
      <c r="J73" s="776">
        <f t="shared" si="16"/>
        <v>67</v>
      </c>
      <c r="K73" s="776">
        <f t="shared" si="16"/>
        <v>53</v>
      </c>
      <c r="L73" s="776">
        <f t="shared" si="16"/>
        <v>55</v>
      </c>
      <c r="M73" s="777">
        <f t="shared" si="16"/>
        <v>353</v>
      </c>
      <c r="N73" s="777">
        <f t="shared" si="16"/>
        <v>575</v>
      </c>
    </row>
    <row r="74" spans="1:14" x14ac:dyDescent="0.25">
      <c r="A74" s="684"/>
      <c r="B74" s="757"/>
      <c r="C74" s="757"/>
      <c r="D74" s="757"/>
      <c r="E74" s="757"/>
      <c r="F74" s="767"/>
      <c r="G74" s="757"/>
      <c r="H74" s="757"/>
      <c r="I74" s="757"/>
      <c r="J74" s="757"/>
      <c r="K74" s="757"/>
      <c r="L74" s="757"/>
      <c r="M74" s="767"/>
      <c r="N74" s="768"/>
    </row>
    <row r="75" spans="1:14" x14ac:dyDescent="0.25">
      <c r="A75" s="684">
        <v>2131</v>
      </c>
      <c r="B75" s="769" t="s">
        <v>86</v>
      </c>
      <c r="C75" s="749">
        <v>27</v>
      </c>
      <c r="D75" s="749">
        <v>14</v>
      </c>
      <c r="E75" s="749">
        <v>29</v>
      </c>
      <c r="F75" s="767">
        <f>E75+D75+C75</f>
        <v>70</v>
      </c>
      <c r="G75" s="749">
        <v>21</v>
      </c>
      <c r="H75" s="749">
        <v>23</v>
      </c>
      <c r="I75" s="749">
        <v>22</v>
      </c>
      <c r="J75" s="749">
        <v>18</v>
      </c>
      <c r="K75" s="749">
        <v>9</v>
      </c>
      <c r="L75" s="749">
        <v>10</v>
      </c>
      <c r="M75" s="767">
        <f>SUM(G75:L75)</f>
        <v>103</v>
      </c>
      <c r="N75" s="768">
        <f>M75+F75</f>
        <v>173</v>
      </c>
    </row>
    <row r="76" spans="1:14" x14ac:dyDescent="0.25">
      <c r="A76" s="684" t="s">
        <v>403</v>
      </c>
      <c r="B76" s="772" t="s">
        <v>85</v>
      </c>
      <c r="C76" s="753">
        <v>18</v>
      </c>
      <c r="D76" s="753">
        <v>24</v>
      </c>
      <c r="E76" s="753">
        <v>25</v>
      </c>
      <c r="F76" s="767">
        <f>E76+D76+C76</f>
        <v>67</v>
      </c>
      <c r="G76" s="753">
        <v>18</v>
      </c>
      <c r="H76" s="753">
        <v>24</v>
      </c>
      <c r="I76" s="753">
        <v>20</v>
      </c>
      <c r="J76" s="753">
        <v>11</v>
      </c>
      <c r="K76" s="753">
        <v>20</v>
      </c>
      <c r="L76" s="753">
        <v>18</v>
      </c>
      <c r="M76" s="767">
        <f>SUM(G76:L76)</f>
        <v>111</v>
      </c>
      <c r="N76" s="768">
        <f>M76+F76</f>
        <v>178</v>
      </c>
    </row>
    <row r="77" spans="1:14" x14ac:dyDescent="0.25">
      <c r="A77" s="684" t="s">
        <v>404</v>
      </c>
      <c r="B77" s="772" t="s">
        <v>281</v>
      </c>
      <c r="C77" s="753">
        <v>25</v>
      </c>
      <c r="D77" s="753">
        <v>17</v>
      </c>
      <c r="E77" s="753">
        <v>27</v>
      </c>
      <c r="F77" s="767">
        <f>E77+D77+C77</f>
        <v>69</v>
      </c>
      <c r="G77" s="753">
        <v>21</v>
      </c>
      <c r="H77" s="753">
        <v>23</v>
      </c>
      <c r="I77" s="753">
        <v>21</v>
      </c>
      <c r="J77" s="753">
        <v>18</v>
      </c>
      <c r="K77" s="753">
        <v>8</v>
      </c>
      <c r="L77" s="753">
        <v>9</v>
      </c>
      <c r="M77" s="767">
        <f>SUM(G77:L77)</f>
        <v>100</v>
      </c>
      <c r="N77" s="768">
        <f>M77+F77</f>
        <v>169</v>
      </c>
    </row>
    <row r="78" spans="1:14" x14ac:dyDescent="0.25">
      <c r="A78" s="684">
        <v>2133</v>
      </c>
      <c r="B78" s="772" t="s">
        <v>84</v>
      </c>
      <c r="C78" s="753">
        <v>38</v>
      </c>
      <c r="D78" s="753">
        <v>53</v>
      </c>
      <c r="E78" s="753">
        <v>35</v>
      </c>
      <c r="F78" s="767">
        <f>E78+D78+C78</f>
        <v>126</v>
      </c>
      <c r="G78" s="753">
        <v>59</v>
      </c>
      <c r="H78" s="753">
        <v>56</v>
      </c>
      <c r="I78" s="753">
        <v>50</v>
      </c>
      <c r="J78" s="753">
        <v>37</v>
      </c>
      <c r="K78" s="753">
        <v>48</v>
      </c>
      <c r="L78" s="753">
        <v>50</v>
      </c>
      <c r="M78" s="767">
        <f>SUM(G78:L78)</f>
        <v>300</v>
      </c>
      <c r="N78" s="768">
        <f>M78+F78</f>
        <v>426</v>
      </c>
    </row>
    <row r="79" spans="1:14" x14ac:dyDescent="0.25">
      <c r="A79" s="684"/>
      <c r="B79" s="776" t="s">
        <v>87</v>
      </c>
      <c r="C79" s="776">
        <f>SUM(C75:C78)</f>
        <v>108</v>
      </c>
      <c r="D79" s="776">
        <f t="shared" ref="D79:N79" si="17">SUM(D75:D78)</f>
        <v>108</v>
      </c>
      <c r="E79" s="776">
        <f t="shared" si="17"/>
        <v>116</v>
      </c>
      <c r="F79" s="777">
        <f t="shared" si="17"/>
        <v>332</v>
      </c>
      <c r="G79" s="776">
        <f t="shared" si="17"/>
        <v>119</v>
      </c>
      <c r="H79" s="776">
        <f t="shared" si="17"/>
        <v>126</v>
      </c>
      <c r="I79" s="776">
        <f t="shared" si="17"/>
        <v>113</v>
      </c>
      <c r="J79" s="776">
        <f t="shared" si="17"/>
        <v>84</v>
      </c>
      <c r="K79" s="776">
        <f t="shared" si="17"/>
        <v>85</v>
      </c>
      <c r="L79" s="776">
        <f t="shared" si="17"/>
        <v>87</v>
      </c>
      <c r="M79" s="777">
        <f t="shared" si="17"/>
        <v>614</v>
      </c>
      <c r="N79" s="777">
        <f t="shared" si="17"/>
        <v>946</v>
      </c>
    </row>
    <row r="80" spans="1:14" x14ac:dyDescent="0.25">
      <c r="A80" s="684"/>
      <c r="B80" s="778"/>
      <c r="C80" s="778"/>
      <c r="D80" s="778"/>
      <c r="E80" s="778"/>
      <c r="F80" s="773"/>
      <c r="G80" s="778"/>
      <c r="H80" s="778"/>
      <c r="I80" s="778"/>
      <c r="J80" s="778"/>
      <c r="K80" s="778"/>
      <c r="L80" s="778"/>
      <c r="M80" s="773"/>
      <c r="N80" s="774"/>
    </row>
    <row r="81" spans="1:14" x14ac:dyDescent="0.25">
      <c r="A81" s="684" t="s">
        <v>405</v>
      </c>
      <c r="B81" s="772" t="s">
        <v>90</v>
      </c>
      <c r="C81" s="753">
        <v>13</v>
      </c>
      <c r="D81" s="753">
        <v>19</v>
      </c>
      <c r="E81" s="772">
        <v>9</v>
      </c>
      <c r="F81" s="773">
        <f>C81+D81+E81</f>
        <v>41</v>
      </c>
      <c r="G81" s="772">
        <v>22</v>
      </c>
      <c r="H81" s="772">
        <v>13</v>
      </c>
      <c r="I81" s="772">
        <v>11</v>
      </c>
      <c r="J81" s="772">
        <v>9</v>
      </c>
      <c r="K81" s="772">
        <v>12</v>
      </c>
      <c r="L81" s="772">
        <v>7</v>
      </c>
      <c r="M81" s="773">
        <f t="shared" ref="M81:M90" si="18">SUM(G81:L81)</f>
        <v>74</v>
      </c>
      <c r="N81" s="774">
        <f t="shared" ref="N81:N90" si="19">M81+F81</f>
        <v>115</v>
      </c>
    </row>
    <row r="82" spans="1:14" x14ac:dyDescent="0.25">
      <c r="A82" s="684" t="s">
        <v>406</v>
      </c>
      <c r="B82" s="772" t="s">
        <v>96</v>
      </c>
      <c r="C82" s="753">
        <v>8</v>
      </c>
      <c r="D82" s="753">
        <v>7</v>
      </c>
      <c r="E82" s="772">
        <v>4</v>
      </c>
      <c r="F82" s="773">
        <f>C82+D82+E82</f>
        <v>19</v>
      </c>
      <c r="G82" s="772">
        <v>8</v>
      </c>
      <c r="H82" s="772">
        <v>2</v>
      </c>
      <c r="I82" s="772">
        <v>3</v>
      </c>
      <c r="J82" s="772">
        <v>5</v>
      </c>
      <c r="K82" s="772">
        <v>4</v>
      </c>
      <c r="L82" s="772">
        <v>5</v>
      </c>
      <c r="M82" s="773">
        <f t="shared" si="18"/>
        <v>27</v>
      </c>
      <c r="N82" s="774">
        <f t="shared" si="19"/>
        <v>46</v>
      </c>
    </row>
    <row r="83" spans="1:14" x14ac:dyDescent="0.25">
      <c r="A83" s="684" t="s">
        <v>456</v>
      </c>
      <c r="B83" s="772" t="s">
        <v>457</v>
      </c>
      <c r="C83" s="753">
        <v>10</v>
      </c>
      <c r="D83" s="753">
        <v>15</v>
      </c>
      <c r="E83" s="772">
        <v>11</v>
      </c>
      <c r="F83" s="773">
        <f>C83+D83+E83</f>
        <v>36</v>
      </c>
      <c r="G83" s="772">
        <v>9</v>
      </c>
      <c r="H83" s="772">
        <v>10</v>
      </c>
      <c r="I83" s="772">
        <v>7</v>
      </c>
      <c r="J83" s="772">
        <v>10</v>
      </c>
      <c r="K83" s="772">
        <v>9</v>
      </c>
      <c r="L83" s="772">
        <v>13</v>
      </c>
      <c r="M83" s="773">
        <f t="shared" si="18"/>
        <v>58</v>
      </c>
      <c r="N83" s="774">
        <f t="shared" si="19"/>
        <v>94</v>
      </c>
    </row>
    <row r="84" spans="1:14" x14ac:dyDescent="0.25">
      <c r="A84" s="684" t="s">
        <v>407</v>
      </c>
      <c r="B84" s="772" t="s">
        <v>89</v>
      </c>
      <c r="C84" s="753">
        <v>19</v>
      </c>
      <c r="D84" s="753">
        <v>21</v>
      </c>
      <c r="E84" s="772">
        <v>11</v>
      </c>
      <c r="F84" s="773">
        <f t="shared" ref="F84:F90" si="20">C84+D84+E84</f>
        <v>51</v>
      </c>
      <c r="G84" s="772">
        <v>15</v>
      </c>
      <c r="H84" s="772">
        <v>10</v>
      </c>
      <c r="I84" s="772">
        <v>11</v>
      </c>
      <c r="J84" s="772">
        <v>14</v>
      </c>
      <c r="K84" s="772">
        <v>10</v>
      </c>
      <c r="L84" s="772">
        <v>16</v>
      </c>
      <c r="M84" s="773">
        <f t="shared" si="18"/>
        <v>76</v>
      </c>
      <c r="N84" s="774">
        <f t="shared" si="19"/>
        <v>127</v>
      </c>
    </row>
    <row r="85" spans="1:14" x14ac:dyDescent="0.25">
      <c r="A85" s="684" t="s">
        <v>408</v>
      </c>
      <c r="B85" s="772" t="s">
        <v>92</v>
      </c>
      <c r="C85" s="753">
        <v>5</v>
      </c>
      <c r="D85" s="753">
        <v>10</v>
      </c>
      <c r="E85" s="772">
        <v>5</v>
      </c>
      <c r="F85" s="773">
        <f t="shared" si="20"/>
        <v>20</v>
      </c>
      <c r="G85" s="772">
        <v>13</v>
      </c>
      <c r="H85" s="772">
        <v>7</v>
      </c>
      <c r="I85" s="772">
        <v>9</v>
      </c>
      <c r="J85" s="772">
        <v>6</v>
      </c>
      <c r="K85" s="772">
        <v>10</v>
      </c>
      <c r="L85" s="772">
        <v>9</v>
      </c>
      <c r="M85" s="773">
        <f t="shared" si="18"/>
        <v>54</v>
      </c>
      <c r="N85" s="774">
        <f t="shared" si="19"/>
        <v>74</v>
      </c>
    </row>
    <row r="86" spans="1:14" x14ac:dyDescent="0.25">
      <c r="A86" s="684" t="s">
        <v>409</v>
      </c>
      <c r="B86" s="772" t="s">
        <v>94</v>
      </c>
      <c r="C86" s="753">
        <v>3</v>
      </c>
      <c r="D86" s="753">
        <v>7</v>
      </c>
      <c r="E86" s="772">
        <v>7</v>
      </c>
      <c r="F86" s="773">
        <f t="shared" si="20"/>
        <v>17</v>
      </c>
      <c r="G86" s="772">
        <v>4</v>
      </c>
      <c r="H86" s="772">
        <v>5</v>
      </c>
      <c r="I86" s="772">
        <v>6</v>
      </c>
      <c r="J86" s="772">
        <v>7</v>
      </c>
      <c r="K86" s="772">
        <v>4</v>
      </c>
      <c r="L86" s="772">
        <v>7</v>
      </c>
      <c r="M86" s="773">
        <f t="shared" si="18"/>
        <v>33</v>
      </c>
      <c r="N86" s="774">
        <f t="shared" si="19"/>
        <v>50</v>
      </c>
    </row>
    <row r="87" spans="1:14" x14ac:dyDescent="0.25">
      <c r="A87" s="684" t="s">
        <v>710</v>
      </c>
      <c r="B87" s="772" t="s">
        <v>93</v>
      </c>
      <c r="C87" s="753">
        <v>4</v>
      </c>
      <c r="D87" s="753">
        <v>4</v>
      </c>
      <c r="E87" s="772">
        <v>10</v>
      </c>
      <c r="F87" s="773">
        <f t="shared" si="20"/>
        <v>18</v>
      </c>
      <c r="G87" s="772">
        <v>3</v>
      </c>
      <c r="H87" s="772">
        <v>14</v>
      </c>
      <c r="I87" s="772">
        <v>5</v>
      </c>
      <c r="J87" s="772">
        <v>5</v>
      </c>
      <c r="K87" s="772">
        <v>3</v>
      </c>
      <c r="L87" s="772">
        <v>4</v>
      </c>
      <c r="M87" s="773">
        <f t="shared" si="18"/>
        <v>34</v>
      </c>
      <c r="N87" s="774">
        <f t="shared" si="19"/>
        <v>52</v>
      </c>
    </row>
    <row r="88" spans="1:14" x14ac:dyDescent="0.25">
      <c r="A88" s="684" t="s">
        <v>711</v>
      </c>
      <c r="B88" s="772" t="s">
        <v>97</v>
      </c>
      <c r="C88" s="753">
        <v>2</v>
      </c>
      <c r="D88" s="753">
        <v>2</v>
      </c>
      <c r="E88" s="753">
        <v>2</v>
      </c>
      <c r="F88" s="831">
        <f t="shared" si="20"/>
        <v>6</v>
      </c>
      <c r="G88" s="753">
        <v>4</v>
      </c>
      <c r="H88" s="753">
        <v>6</v>
      </c>
      <c r="I88" s="753">
        <v>3</v>
      </c>
      <c r="J88" s="753">
        <v>5</v>
      </c>
      <c r="K88" s="753">
        <v>6</v>
      </c>
      <c r="L88" s="753">
        <v>6</v>
      </c>
      <c r="M88" s="773">
        <f t="shared" si="18"/>
        <v>30</v>
      </c>
      <c r="N88" s="774">
        <f t="shared" si="19"/>
        <v>36</v>
      </c>
    </row>
    <row r="89" spans="1:14" x14ac:dyDescent="0.25">
      <c r="A89" s="684" t="s">
        <v>712</v>
      </c>
      <c r="B89" s="772" t="s">
        <v>91</v>
      </c>
      <c r="C89" s="753">
        <v>1</v>
      </c>
      <c r="D89" s="753">
        <v>3</v>
      </c>
      <c r="E89" s="753">
        <v>6</v>
      </c>
      <c r="F89" s="773">
        <f t="shared" si="20"/>
        <v>10</v>
      </c>
      <c r="G89" s="753">
        <v>1</v>
      </c>
      <c r="H89" s="753">
        <v>5</v>
      </c>
      <c r="I89" s="753">
        <v>5</v>
      </c>
      <c r="J89" s="753">
        <v>3</v>
      </c>
      <c r="K89" s="753">
        <v>4</v>
      </c>
      <c r="L89" s="753">
        <v>4</v>
      </c>
      <c r="M89" s="773">
        <f t="shared" si="18"/>
        <v>22</v>
      </c>
      <c r="N89" s="774">
        <f t="shared" si="19"/>
        <v>32</v>
      </c>
    </row>
    <row r="90" spans="1:14" x14ac:dyDescent="0.25">
      <c r="A90" s="684" t="s">
        <v>713</v>
      </c>
      <c r="B90" s="772" t="s">
        <v>95</v>
      </c>
      <c r="C90" s="753">
        <v>3</v>
      </c>
      <c r="D90" s="753">
        <v>5</v>
      </c>
      <c r="E90" s="753">
        <v>2</v>
      </c>
      <c r="F90" s="773">
        <f t="shared" si="20"/>
        <v>10</v>
      </c>
      <c r="G90" s="753">
        <v>4</v>
      </c>
      <c r="H90" s="753">
        <v>1</v>
      </c>
      <c r="I90" s="753">
        <v>4</v>
      </c>
      <c r="J90" s="753">
        <v>2</v>
      </c>
      <c r="K90" s="753">
        <v>2</v>
      </c>
      <c r="L90" s="753">
        <v>2</v>
      </c>
      <c r="M90" s="773">
        <f t="shared" si="18"/>
        <v>15</v>
      </c>
      <c r="N90" s="774">
        <f t="shared" si="19"/>
        <v>25</v>
      </c>
    </row>
    <row r="91" spans="1:14" x14ac:dyDescent="0.25">
      <c r="A91" s="684"/>
      <c r="B91" s="776" t="s">
        <v>98</v>
      </c>
      <c r="C91" s="776">
        <f t="shared" ref="C91:N91" si="21">SUM(C81:C90)</f>
        <v>68</v>
      </c>
      <c r="D91" s="776">
        <f t="shared" si="21"/>
        <v>93</v>
      </c>
      <c r="E91" s="776">
        <f t="shared" si="21"/>
        <v>67</v>
      </c>
      <c r="F91" s="777">
        <f t="shared" si="21"/>
        <v>228</v>
      </c>
      <c r="G91" s="776">
        <f t="shared" si="21"/>
        <v>83</v>
      </c>
      <c r="H91" s="776">
        <f t="shared" si="21"/>
        <v>73</v>
      </c>
      <c r="I91" s="776">
        <f t="shared" si="21"/>
        <v>64</v>
      </c>
      <c r="J91" s="776">
        <f t="shared" si="21"/>
        <v>66</v>
      </c>
      <c r="K91" s="776">
        <f t="shared" si="21"/>
        <v>64</v>
      </c>
      <c r="L91" s="776">
        <f t="shared" si="21"/>
        <v>73</v>
      </c>
      <c r="M91" s="777">
        <f t="shared" si="21"/>
        <v>423</v>
      </c>
      <c r="N91" s="777">
        <f t="shared" si="21"/>
        <v>651</v>
      </c>
    </row>
    <row r="92" spans="1:14" x14ac:dyDescent="0.25">
      <c r="A92" s="684"/>
      <c r="B92" s="778"/>
      <c r="C92" s="778"/>
      <c r="D92" s="778"/>
      <c r="E92" s="778"/>
      <c r="F92" s="773"/>
      <c r="G92" s="778"/>
      <c r="H92" s="778"/>
      <c r="I92" s="778"/>
      <c r="J92" s="778"/>
      <c r="K92" s="778"/>
      <c r="L92" s="778"/>
      <c r="M92" s="517"/>
      <c r="N92" s="774"/>
    </row>
    <row r="93" spans="1:14" x14ac:dyDescent="0.25">
      <c r="A93" s="684"/>
      <c r="B93" s="782" t="s">
        <v>674</v>
      </c>
      <c r="C93" s="782">
        <f t="shared" ref="C93:N93" si="22">C31+C40+C50+C56+C62+C67+C73+C79+C91</f>
        <v>631</v>
      </c>
      <c r="D93" s="782">
        <f t="shared" si="22"/>
        <v>697</v>
      </c>
      <c r="E93" s="782">
        <f t="shared" si="22"/>
        <v>697</v>
      </c>
      <c r="F93" s="773">
        <f t="shared" si="22"/>
        <v>2025</v>
      </c>
      <c r="G93" s="782">
        <f t="shared" si="22"/>
        <v>682</v>
      </c>
      <c r="H93" s="782">
        <f t="shared" si="22"/>
        <v>670</v>
      </c>
      <c r="I93" s="782">
        <f t="shared" si="22"/>
        <v>617</v>
      </c>
      <c r="J93" s="782">
        <f t="shared" si="22"/>
        <v>605</v>
      </c>
      <c r="K93" s="782">
        <f t="shared" si="22"/>
        <v>546</v>
      </c>
      <c r="L93" s="782">
        <f t="shared" si="22"/>
        <v>574</v>
      </c>
      <c r="M93" s="773">
        <f>SUM(G93:L93)</f>
        <v>3694</v>
      </c>
      <c r="N93" s="783">
        <f t="shared" si="22"/>
        <v>5719</v>
      </c>
    </row>
    <row r="94" spans="1:14" x14ac:dyDescent="0.25">
      <c r="A94" s="684"/>
      <c r="B94" s="778"/>
      <c r="C94" s="778"/>
      <c r="D94" s="778"/>
      <c r="E94" s="778"/>
      <c r="F94" s="773"/>
      <c r="G94" s="778"/>
      <c r="H94" s="778"/>
      <c r="I94" s="778"/>
      <c r="J94" s="778"/>
      <c r="K94" s="778"/>
      <c r="L94" s="778"/>
      <c r="M94" s="773"/>
      <c r="N94" s="774"/>
    </row>
    <row r="95" spans="1:14" x14ac:dyDescent="0.25">
      <c r="A95" s="684"/>
      <c r="B95" s="778"/>
      <c r="C95" s="778"/>
      <c r="D95" s="778"/>
      <c r="E95" s="778"/>
      <c r="F95" s="773"/>
      <c r="G95" s="778"/>
      <c r="H95" s="778"/>
      <c r="I95" s="778"/>
      <c r="J95" s="778"/>
      <c r="K95" s="778"/>
      <c r="L95" s="778"/>
      <c r="M95" s="773"/>
      <c r="N95" s="774"/>
    </row>
    <row r="96" spans="1:14" x14ac:dyDescent="0.25">
      <c r="A96" s="684">
        <v>3103</v>
      </c>
      <c r="B96" s="784" t="s">
        <v>99</v>
      </c>
      <c r="C96" s="754">
        <v>47</v>
      </c>
      <c r="D96" s="754">
        <v>45</v>
      </c>
      <c r="E96" s="754">
        <v>37</v>
      </c>
      <c r="F96" s="785">
        <f>E96+D96+C96</f>
        <v>129</v>
      </c>
      <c r="G96" s="754">
        <v>39</v>
      </c>
      <c r="H96" s="754">
        <v>45</v>
      </c>
      <c r="I96" s="754">
        <v>48</v>
      </c>
      <c r="J96" s="754">
        <v>50</v>
      </c>
      <c r="K96" s="754">
        <v>50</v>
      </c>
      <c r="L96" s="754">
        <v>50</v>
      </c>
      <c r="M96" s="785">
        <f>SUM(G96:L96)</f>
        <v>282</v>
      </c>
      <c r="N96" s="786">
        <f>M96+F96</f>
        <v>411</v>
      </c>
    </row>
    <row r="97" spans="1:15" x14ac:dyDescent="0.25">
      <c r="A97" s="684">
        <v>3181</v>
      </c>
      <c r="B97" s="784" t="s">
        <v>410</v>
      </c>
      <c r="C97" s="544">
        <v>19</v>
      </c>
      <c r="D97" s="544">
        <v>27</v>
      </c>
      <c r="E97" s="544">
        <v>18</v>
      </c>
      <c r="F97" s="785">
        <f>E97+D97+C97</f>
        <v>64</v>
      </c>
      <c r="G97" s="544">
        <v>12</v>
      </c>
      <c r="H97" s="544">
        <v>14</v>
      </c>
      <c r="I97" s="544">
        <v>14</v>
      </c>
      <c r="J97" s="544">
        <v>15</v>
      </c>
      <c r="K97" s="544">
        <v>26</v>
      </c>
      <c r="L97" s="544">
        <v>20</v>
      </c>
      <c r="M97" s="785">
        <f>SUM(G97:L97)</f>
        <v>101</v>
      </c>
      <c r="N97" s="786">
        <f>M97+F97</f>
        <v>165</v>
      </c>
    </row>
    <row r="98" spans="1:15" x14ac:dyDescent="0.25">
      <c r="A98" s="684"/>
      <c r="B98" s="754"/>
      <c r="C98" s="544"/>
      <c r="D98" s="544"/>
      <c r="E98" s="544"/>
      <c r="F98" s="785"/>
      <c r="G98" s="544"/>
      <c r="H98" s="544"/>
      <c r="I98" s="544"/>
      <c r="J98" s="544"/>
      <c r="K98" s="544"/>
      <c r="L98" s="544"/>
      <c r="M98" s="785"/>
      <c r="N98" s="786"/>
    </row>
    <row r="99" spans="1:15" x14ac:dyDescent="0.25">
      <c r="A99" s="684"/>
      <c r="B99" s="787" t="s">
        <v>646</v>
      </c>
      <c r="C99" s="787">
        <f>C96+C97</f>
        <v>66</v>
      </c>
      <c r="D99" s="787">
        <f t="shared" ref="D99:N99" si="23">D96+D97</f>
        <v>72</v>
      </c>
      <c r="E99" s="787">
        <f t="shared" si="23"/>
        <v>55</v>
      </c>
      <c r="F99" s="785">
        <f t="shared" si="23"/>
        <v>193</v>
      </c>
      <c r="G99" s="787">
        <f t="shared" si="23"/>
        <v>51</v>
      </c>
      <c r="H99" s="787">
        <f t="shared" si="23"/>
        <v>59</v>
      </c>
      <c r="I99" s="787">
        <f t="shared" si="23"/>
        <v>62</v>
      </c>
      <c r="J99" s="787">
        <f t="shared" si="23"/>
        <v>65</v>
      </c>
      <c r="K99" s="787">
        <f t="shared" si="23"/>
        <v>76</v>
      </c>
      <c r="L99" s="787">
        <f t="shared" si="23"/>
        <v>70</v>
      </c>
      <c r="M99" s="785">
        <f t="shared" si="23"/>
        <v>383</v>
      </c>
      <c r="N99" s="788">
        <f t="shared" si="23"/>
        <v>576</v>
      </c>
    </row>
    <row r="100" spans="1:15" x14ac:dyDescent="0.25">
      <c r="A100" s="789"/>
      <c r="B100" s="790"/>
      <c r="C100" s="790"/>
      <c r="D100" s="790"/>
      <c r="E100" s="790"/>
      <c r="F100" s="791"/>
      <c r="G100" s="790"/>
      <c r="H100" s="790"/>
      <c r="I100" s="790"/>
      <c r="J100" s="790"/>
      <c r="K100" s="790"/>
      <c r="L100" s="790"/>
      <c r="M100" s="791"/>
      <c r="N100" s="791"/>
    </row>
    <row r="101" spans="1:15" x14ac:dyDescent="0.25">
      <c r="A101" s="792"/>
      <c r="B101" s="793" t="s">
        <v>355</v>
      </c>
      <c r="C101" s="793">
        <f>C99+C93+C20</f>
        <v>826</v>
      </c>
      <c r="D101" s="793">
        <f>D99+D93+D20</f>
        <v>915</v>
      </c>
      <c r="E101" s="793">
        <f>E99+E93+E20</f>
        <v>896</v>
      </c>
      <c r="F101" s="785">
        <f>C101+D101+E101</f>
        <v>2637</v>
      </c>
      <c r="G101" s="793">
        <f t="shared" ref="G101:L101" si="24">G99+G93+G20</f>
        <v>873</v>
      </c>
      <c r="H101" s="793">
        <f t="shared" si="24"/>
        <v>885</v>
      </c>
      <c r="I101" s="793">
        <f t="shared" si="24"/>
        <v>826</v>
      </c>
      <c r="J101" s="793">
        <f t="shared" si="24"/>
        <v>813</v>
      </c>
      <c r="K101" s="793">
        <f t="shared" si="24"/>
        <v>756</v>
      </c>
      <c r="L101" s="793">
        <f t="shared" si="24"/>
        <v>797</v>
      </c>
      <c r="M101" s="785">
        <f>SUM(G101:L101)</f>
        <v>4950</v>
      </c>
      <c r="N101" s="794">
        <f>N99+N93+N20</f>
        <v>7587</v>
      </c>
    </row>
    <row r="102" spans="1:15" s="51" customFormat="1" ht="12.75" x14ac:dyDescent="0.25">
      <c r="A102" s="224"/>
      <c r="B102" s="784" t="s">
        <v>708</v>
      </c>
      <c r="C102" s="784">
        <v>876</v>
      </c>
      <c r="D102" s="784">
        <v>824</v>
      </c>
      <c r="E102" s="784">
        <v>859</v>
      </c>
      <c r="F102" s="784">
        <v>2559</v>
      </c>
      <c r="G102" s="784">
        <v>864</v>
      </c>
      <c r="H102" s="784">
        <v>818</v>
      </c>
      <c r="I102" s="784">
        <v>828</v>
      </c>
      <c r="J102" s="784">
        <v>763</v>
      </c>
      <c r="K102" s="784">
        <v>816</v>
      </c>
      <c r="L102" s="784">
        <v>771</v>
      </c>
      <c r="M102" s="784">
        <v>4860</v>
      </c>
      <c r="N102" s="784">
        <v>7419</v>
      </c>
      <c r="O102" s="363"/>
    </row>
    <row r="103" spans="1:15" s="51" customFormat="1" ht="12.75" x14ac:dyDescent="0.25">
      <c r="A103" s="224"/>
      <c r="B103" s="784" t="s">
        <v>550</v>
      </c>
      <c r="C103" s="784">
        <v>778</v>
      </c>
      <c r="D103" s="784">
        <v>828</v>
      </c>
      <c r="E103" s="784">
        <v>849</v>
      </c>
      <c r="F103" s="784">
        <v>2455</v>
      </c>
      <c r="G103" s="784">
        <v>840</v>
      </c>
      <c r="H103" s="784">
        <v>828</v>
      </c>
      <c r="I103" s="784">
        <v>777</v>
      </c>
      <c r="J103" s="784">
        <v>838</v>
      </c>
      <c r="K103" s="784">
        <v>799</v>
      </c>
      <c r="L103" s="784">
        <v>768</v>
      </c>
      <c r="M103" s="784">
        <v>4851</v>
      </c>
      <c r="N103" s="784">
        <v>7306</v>
      </c>
      <c r="O103" s="363"/>
    </row>
    <row r="104" spans="1:15" s="51" customFormat="1" ht="12.75" x14ac:dyDescent="0.25">
      <c r="A104" s="217"/>
      <c r="B104" s="784" t="s">
        <v>540</v>
      </c>
      <c r="C104" s="784">
        <v>791</v>
      </c>
      <c r="D104" s="784">
        <v>787</v>
      </c>
      <c r="E104" s="784">
        <v>853</v>
      </c>
      <c r="F104" s="784">
        <v>2431</v>
      </c>
      <c r="G104" s="784">
        <v>855</v>
      </c>
      <c r="H104" s="784">
        <v>767</v>
      </c>
      <c r="I104" s="784">
        <v>856</v>
      </c>
      <c r="J104" s="784">
        <v>829</v>
      </c>
      <c r="K104" s="784">
        <v>790</v>
      </c>
      <c r="L104" s="784">
        <v>735</v>
      </c>
      <c r="M104" s="784">
        <v>4832</v>
      </c>
      <c r="N104" s="784">
        <v>7263</v>
      </c>
      <c r="O104" s="44"/>
    </row>
    <row r="105" spans="1:15" s="363" customFormat="1" ht="12.75" x14ac:dyDescent="0.25">
      <c r="A105" s="217"/>
      <c r="B105" s="784" t="s">
        <v>490</v>
      </c>
      <c r="C105" s="784">
        <v>751</v>
      </c>
      <c r="D105" s="784">
        <v>787</v>
      </c>
      <c r="E105" s="784">
        <v>863</v>
      </c>
      <c r="F105" s="784">
        <v>2401</v>
      </c>
      <c r="G105" s="784">
        <v>795</v>
      </c>
      <c r="H105" s="784">
        <v>855</v>
      </c>
      <c r="I105" s="784">
        <v>839</v>
      </c>
      <c r="J105" s="784">
        <v>824</v>
      </c>
      <c r="K105" s="784">
        <v>759</v>
      </c>
      <c r="L105" s="784">
        <v>732</v>
      </c>
      <c r="M105" s="784">
        <v>4804</v>
      </c>
      <c r="N105" s="784">
        <v>7205</v>
      </c>
      <c r="O105" s="44"/>
    </row>
    <row r="106" spans="1:15" ht="12.75" x14ac:dyDescent="0.25">
      <c r="B106" s="784" t="s">
        <v>489</v>
      </c>
      <c r="C106" s="784">
        <v>757</v>
      </c>
      <c r="D106" s="784">
        <v>813</v>
      </c>
      <c r="E106" s="784">
        <v>798</v>
      </c>
      <c r="F106" s="784">
        <v>2368</v>
      </c>
      <c r="G106" s="784">
        <v>839</v>
      </c>
      <c r="H106" s="784">
        <v>849</v>
      </c>
      <c r="I106" s="784">
        <v>818</v>
      </c>
      <c r="J106" s="784">
        <v>777</v>
      </c>
      <c r="K106" s="784">
        <v>740</v>
      </c>
      <c r="L106" s="784">
        <v>753</v>
      </c>
      <c r="M106" s="784">
        <v>4776</v>
      </c>
      <c r="N106" s="784">
        <v>7144</v>
      </c>
    </row>
    <row r="107" spans="1:15" s="62" customFormat="1" ht="12.75" x14ac:dyDescent="0.25">
      <c r="A107" s="217"/>
      <c r="B107" s="784" t="s">
        <v>453</v>
      </c>
      <c r="C107" s="784">
        <v>764</v>
      </c>
      <c r="D107" s="784">
        <v>750</v>
      </c>
      <c r="E107" s="784">
        <v>853</v>
      </c>
      <c r="F107" s="784">
        <v>2367</v>
      </c>
      <c r="G107" s="784">
        <v>870</v>
      </c>
      <c r="H107" s="784">
        <v>834</v>
      </c>
      <c r="I107" s="784">
        <v>788</v>
      </c>
      <c r="J107" s="784">
        <v>775</v>
      </c>
      <c r="K107" s="784">
        <v>759</v>
      </c>
      <c r="L107" s="784">
        <v>786</v>
      </c>
      <c r="M107" s="784">
        <v>4812</v>
      </c>
      <c r="N107" s="784">
        <v>7179</v>
      </c>
      <c r="O107" s="44"/>
    </row>
    <row r="108" spans="1:15" s="61" customFormat="1" ht="12.75" x14ac:dyDescent="0.25">
      <c r="A108" s="217"/>
      <c r="B108" s="784" t="s">
        <v>454</v>
      </c>
      <c r="C108" s="784">
        <v>729</v>
      </c>
      <c r="D108" s="784">
        <v>808</v>
      </c>
      <c r="E108" s="784">
        <v>877</v>
      </c>
      <c r="F108" s="784">
        <v>2414</v>
      </c>
      <c r="G108" s="784">
        <v>827</v>
      </c>
      <c r="H108" s="784">
        <v>796</v>
      </c>
      <c r="I108" s="784">
        <v>773</v>
      </c>
      <c r="J108" s="784">
        <v>800</v>
      </c>
      <c r="K108" s="784">
        <v>809</v>
      </c>
      <c r="L108" s="784">
        <v>730</v>
      </c>
      <c r="M108" s="784">
        <v>4735</v>
      </c>
      <c r="N108" s="784">
        <v>7149</v>
      </c>
      <c r="O108" s="44"/>
    </row>
    <row r="109" spans="1:15" s="49" customFormat="1" ht="12.75" x14ac:dyDescent="0.25">
      <c r="A109" s="217"/>
      <c r="B109" s="784" t="s">
        <v>358</v>
      </c>
      <c r="C109" s="784">
        <v>780</v>
      </c>
      <c r="D109" s="784">
        <v>828</v>
      </c>
      <c r="E109" s="784">
        <v>845</v>
      </c>
      <c r="F109" s="784">
        <v>2453</v>
      </c>
      <c r="G109" s="784">
        <v>797</v>
      </c>
      <c r="H109" s="784">
        <v>766</v>
      </c>
      <c r="I109" s="784">
        <v>808</v>
      </c>
      <c r="J109" s="784">
        <v>838</v>
      </c>
      <c r="K109" s="784">
        <v>749</v>
      </c>
      <c r="L109" s="784">
        <v>779</v>
      </c>
      <c r="M109" s="784">
        <v>4737</v>
      </c>
      <c r="N109" s="784">
        <v>7190</v>
      </c>
      <c r="O109" s="44"/>
    </row>
    <row r="110" spans="1:15" s="60" customFormat="1" ht="12.75" x14ac:dyDescent="0.25">
      <c r="A110" s="217"/>
      <c r="B110" s="784" t="s">
        <v>340</v>
      </c>
      <c r="C110" s="784">
        <v>803</v>
      </c>
      <c r="D110" s="784">
        <v>800</v>
      </c>
      <c r="E110" s="784">
        <v>802</v>
      </c>
      <c r="F110" s="784">
        <v>2405</v>
      </c>
      <c r="G110" s="784">
        <v>787</v>
      </c>
      <c r="H110" s="784">
        <v>809</v>
      </c>
      <c r="I110" s="784">
        <v>855</v>
      </c>
      <c r="J110" s="784">
        <v>787</v>
      </c>
      <c r="K110" s="784">
        <v>805</v>
      </c>
      <c r="L110" s="784">
        <v>756</v>
      </c>
      <c r="M110" s="784">
        <v>4799</v>
      </c>
      <c r="N110" s="784">
        <v>7204</v>
      </c>
      <c r="O110" s="44"/>
    </row>
    <row r="111" spans="1:15" s="61" customFormat="1" ht="12.75" x14ac:dyDescent="0.25">
      <c r="A111" s="217"/>
      <c r="B111" s="754" t="s">
        <v>320</v>
      </c>
      <c r="C111" s="754">
        <v>760</v>
      </c>
      <c r="D111" s="754">
        <v>778</v>
      </c>
      <c r="E111" s="754">
        <v>802</v>
      </c>
      <c r="F111" s="754">
        <v>2340</v>
      </c>
      <c r="G111" s="754">
        <v>807</v>
      </c>
      <c r="H111" s="754">
        <v>861</v>
      </c>
      <c r="I111" s="754">
        <v>782</v>
      </c>
      <c r="J111" s="754">
        <v>846</v>
      </c>
      <c r="K111" s="754">
        <v>790</v>
      </c>
      <c r="L111" s="754">
        <v>807</v>
      </c>
      <c r="M111" s="754">
        <v>4893</v>
      </c>
      <c r="N111" s="754">
        <v>7233</v>
      </c>
      <c r="O111" s="44"/>
    </row>
    <row r="112" spans="1:15" s="49" customFormat="1" ht="12.75" x14ac:dyDescent="0.25">
      <c r="A112" s="217"/>
      <c r="B112" s="754" t="s">
        <v>306</v>
      </c>
      <c r="C112" s="754">
        <v>753</v>
      </c>
      <c r="D112" s="754">
        <v>736</v>
      </c>
      <c r="E112" s="754">
        <v>822</v>
      </c>
      <c r="F112" s="754">
        <v>2311</v>
      </c>
      <c r="G112" s="754">
        <v>863</v>
      </c>
      <c r="H112" s="754">
        <v>791</v>
      </c>
      <c r="I112" s="754">
        <v>859</v>
      </c>
      <c r="J112" s="754">
        <v>814</v>
      </c>
      <c r="K112" s="754">
        <v>833</v>
      </c>
      <c r="L112" s="754">
        <v>868</v>
      </c>
      <c r="M112" s="754">
        <v>5028</v>
      </c>
      <c r="N112" s="754">
        <v>7339</v>
      </c>
      <c r="O112" s="44"/>
    </row>
    <row r="113" spans="1:15" s="49" customFormat="1" ht="12.75" x14ac:dyDescent="0.25">
      <c r="A113" s="217"/>
      <c r="B113" s="754" t="s">
        <v>297</v>
      </c>
      <c r="C113" s="754">
        <v>703</v>
      </c>
      <c r="D113" s="754">
        <v>773</v>
      </c>
      <c r="E113" s="754">
        <v>846</v>
      </c>
      <c r="F113" s="754">
        <v>2322</v>
      </c>
      <c r="G113" s="754">
        <v>797</v>
      </c>
      <c r="H113" s="754">
        <v>864</v>
      </c>
      <c r="I113" s="754">
        <v>823</v>
      </c>
      <c r="J113" s="754">
        <v>846</v>
      </c>
      <c r="K113" s="754">
        <v>896</v>
      </c>
      <c r="L113" s="754">
        <v>897</v>
      </c>
      <c r="M113" s="754">
        <v>5123</v>
      </c>
      <c r="N113" s="754">
        <v>7445</v>
      </c>
      <c r="O113" s="44"/>
    </row>
    <row r="114" spans="1:15" s="49" customFormat="1" ht="12.75" x14ac:dyDescent="0.25">
      <c r="A114" s="217"/>
      <c r="B114" s="754" t="s">
        <v>290</v>
      </c>
      <c r="C114" s="754">
        <v>732</v>
      </c>
      <c r="D114" s="754">
        <v>826</v>
      </c>
      <c r="E114" s="754">
        <v>811</v>
      </c>
      <c r="F114" s="754">
        <f>C114+D114+E114</f>
        <v>2369</v>
      </c>
      <c r="G114" s="754">
        <v>850</v>
      </c>
      <c r="H114" s="754">
        <v>849</v>
      </c>
      <c r="I114" s="754">
        <v>829</v>
      </c>
      <c r="J114" s="754">
        <v>930</v>
      </c>
      <c r="K114" s="754">
        <v>923</v>
      </c>
      <c r="L114" s="754">
        <v>931</v>
      </c>
      <c r="M114" s="754">
        <f>SUM(G114:L114)</f>
        <v>5312</v>
      </c>
      <c r="N114" s="754">
        <f>M114+F114</f>
        <v>7681</v>
      </c>
      <c r="O114" s="44"/>
    </row>
    <row r="115" spans="1:15" s="49" customFormat="1" ht="12.75" x14ac:dyDescent="0.25">
      <c r="A115" s="217"/>
      <c r="B115" s="754" t="s">
        <v>279</v>
      </c>
      <c r="C115" s="754">
        <v>781</v>
      </c>
      <c r="D115" s="754">
        <v>766</v>
      </c>
      <c r="E115" s="754">
        <v>839</v>
      </c>
      <c r="F115" s="754">
        <f>C115+D115+E115</f>
        <v>2386</v>
      </c>
      <c r="G115" s="754">
        <v>845</v>
      </c>
      <c r="H115" s="754">
        <v>847</v>
      </c>
      <c r="I115" s="754">
        <v>940</v>
      </c>
      <c r="J115" s="754">
        <v>952</v>
      </c>
      <c r="K115" s="754">
        <v>945</v>
      </c>
      <c r="L115" s="754">
        <v>958</v>
      </c>
      <c r="M115" s="754">
        <f>SUM(G115:L115)</f>
        <v>5487</v>
      </c>
      <c r="N115" s="754">
        <f>M115+F115</f>
        <v>7873</v>
      </c>
      <c r="O115" s="44"/>
    </row>
    <row r="116" spans="1:15" s="49" customFormat="1" ht="12.75" x14ac:dyDescent="0.25">
      <c r="A116" s="217"/>
      <c r="B116" s="754" t="s">
        <v>276</v>
      </c>
      <c r="C116" s="754">
        <v>737</v>
      </c>
      <c r="D116" s="754">
        <v>799</v>
      </c>
      <c r="E116" s="754">
        <v>855</v>
      </c>
      <c r="F116" s="754">
        <v>2391</v>
      </c>
      <c r="G116" s="754">
        <v>846</v>
      </c>
      <c r="H116" s="754">
        <v>944</v>
      </c>
      <c r="I116" s="754">
        <v>958</v>
      </c>
      <c r="J116" s="754">
        <v>978</v>
      </c>
      <c r="K116" s="754">
        <v>982</v>
      </c>
      <c r="L116" s="754">
        <v>960</v>
      </c>
      <c r="M116" s="754">
        <v>5668</v>
      </c>
      <c r="N116" s="754">
        <v>8059</v>
      </c>
      <c r="O116" s="44"/>
    </row>
    <row r="117" spans="1:15" s="49" customFormat="1" ht="12.75" x14ac:dyDescent="0.25">
      <c r="A117" s="217"/>
      <c r="B117" s="754" t="s">
        <v>273</v>
      </c>
      <c r="C117" s="754">
        <v>761</v>
      </c>
      <c r="D117" s="754">
        <v>842</v>
      </c>
      <c r="E117" s="754">
        <v>852</v>
      </c>
      <c r="F117" s="754">
        <f>C117+D117+E117</f>
        <v>2455</v>
      </c>
      <c r="G117" s="754">
        <v>941</v>
      </c>
      <c r="H117" s="754">
        <v>953</v>
      </c>
      <c r="I117" s="754">
        <v>988</v>
      </c>
      <c r="J117" s="754">
        <v>1000</v>
      </c>
      <c r="K117" s="754">
        <v>950</v>
      </c>
      <c r="L117" s="754">
        <v>983</v>
      </c>
      <c r="M117" s="754">
        <f>G117+H117+I117+J117+K117+L117</f>
        <v>5815</v>
      </c>
      <c r="N117" s="754">
        <f>M117+F117</f>
        <v>8270</v>
      </c>
      <c r="O117" s="44"/>
    </row>
    <row r="118" spans="1:15" s="49" customFormat="1" ht="12.75" x14ac:dyDescent="0.25">
      <c r="A118" s="217"/>
      <c r="B118" s="754" t="s">
        <v>259</v>
      </c>
      <c r="C118" s="754">
        <v>786</v>
      </c>
      <c r="D118" s="754">
        <v>799</v>
      </c>
      <c r="E118" s="754">
        <v>926</v>
      </c>
      <c r="F118" s="754">
        <v>2514</v>
      </c>
      <c r="G118" s="754">
        <v>940</v>
      </c>
      <c r="H118" s="754">
        <v>984</v>
      </c>
      <c r="I118" s="754">
        <v>1004</v>
      </c>
      <c r="J118" s="754">
        <v>976</v>
      </c>
      <c r="K118" s="754">
        <v>996</v>
      </c>
      <c r="L118" s="754">
        <v>992</v>
      </c>
      <c r="M118" s="754">
        <v>5892</v>
      </c>
      <c r="N118" s="754">
        <v>8406</v>
      </c>
      <c r="O118" s="44"/>
    </row>
    <row r="119" spans="1:15" s="49" customFormat="1" ht="12.75" x14ac:dyDescent="0.25">
      <c r="A119" s="217"/>
      <c r="B119" s="754" t="s">
        <v>256</v>
      </c>
      <c r="C119" s="754">
        <v>766</v>
      </c>
      <c r="D119" s="754">
        <v>865</v>
      </c>
      <c r="E119" s="754">
        <v>970</v>
      </c>
      <c r="F119" s="754">
        <v>2601</v>
      </c>
      <c r="G119" s="754">
        <v>979</v>
      </c>
      <c r="H119" s="754">
        <v>1021</v>
      </c>
      <c r="I119" s="754">
        <v>977</v>
      </c>
      <c r="J119" s="754">
        <v>1038</v>
      </c>
      <c r="K119" s="754">
        <v>1009</v>
      </c>
      <c r="L119" s="754">
        <v>959</v>
      </c>
      <c r="M119" s="754">
        <v>5983</v>
      </c>
      <c r="N119" s="754">
        <v>8584</v>
      </c>
      <c r="O119" s="44"/>
    </row>
    <row r="120" spans="1:15" s="49" customFormat="1" ht="12.75" x14ac:dyDescent="0.25">
      <c r="A120" s="217"/>
      <c r="B120" s="754" t="s">
        <v>244</v>
      </c>
      <c r="C120" s="754">
        <v>872</v>
      </c>
      <c r="D120" s="754">
        <v>895</v>
      </c>
      <c r="E120" s="754">
        <v>936</v>
      </c>
      <c r="F120" s="754">
        <v>2703</v>
      </c>
      <c r="G120" s="754">
        <v>1026</v>
      </c>
      <c r="H120" s="754">
        <v>976</v>
      </c>
      <c r="I120" s="754">
        <v>1029</v>
      </c>
      <c r="J120" s="754">
        <v>1041</v>
      </c>
      <c r="K120" s="754">
        <v>987</v>
      </c>
      <c r="L120" s="754">
        <v>960</v>
      </c>
      <c r="M120" s="754">
        <v>6019</v>
      </c>
      <c r="N120" s="754">
        <v>8722</v>
      </c>
      <c r="O120" s="44"/>
    </row>
    <row r="121" spans="1:15" s="49" customFormat="1" ht="12.75" x14ac:dyDescent="0.25">
      <c r="A121" s="217"/>
      <c r="B121" s="754" t="s">
        <v>237</v>
      </c>
      <c r="C121" s="754">
        <v>850</v>
      </c>
      <c r="D121" s="754">
        <v>920</v>
      </c>
      <c r="E121" s="754">
        <v>1032</v>
      </c>
      <c r="F121" s="754">
        <v>2802</v>
      </c>
      <c r="G121" s="754">
        <v>988</v>
      </c>
      <c r="H121" s="754">
        <v>1025</v>
      </c>
      <c r="I121" s="754">
        <v>1039</v>
      </c>
      <c r="J121" s="754">
        <v>1015</v>
      </c>
      <c r="K121" s="754">
        <v>981</v>
      </c>
      <c r="L121" s="754">
        <v>989</v>
      </c>
      <c r="M121" s="754">
        <v>6037</v>
      </c>
      <c r="N121" s="754">
        <v>8839</v>
      </c>
      <c r="O121" s="44"/>
    </row>
    <row r="122" spans="1:15" s="49" customFormat="1" ht="12.75" x14ac:dyDescent="0.25">
      <c r="A122" s="217"/>
      <c r="B122" s="754" t="s">
        <v>100</v>
      </c>
      <c r="C122" s="754">
        <v>870</v>
      </c>
      <c r="D122" s="754">
        <v>963</v>
      </c>
      <c r="E122" s="754">
        <v>995</v>
      </c>
      <c r="F122" s="754">
        <v>2828</v>
      </c>
      <c r="G122" s="754">
        <v>1036</v>
      </c>
      <c r="H122" s="754">
        <v>1046</v>
      </c>
      <c r="I122" s="754">
        <v>1002</v>
      </c>
      <c r="J122" s="754">
        <v>1045</v>
      </c>
      <c r="K122" s="754">
        <v>1012</v>
      </c>
      <c r="L122" s="754">
        <v>942</v>
      </c>
      <c r="M122" s="754">
        <v>6083</v>
      </c>
      <c r="N122" s="754">
        <f>F122+M122</f>
        <v>8911</v>
      </c>
      <c r="O122" s="44"/>
    </row>
  </sheetData>
  <mergeCells count="3">
    <mergeCell ref="B3:N3"/>
    <mergeCell ref="B5:N5"/>
    <mergeCell ref="B4:N4"/>
  </mergeCells>
  <phoneticPr fontId="0" type="noConversion"/>
  <pageMargins left="0.23622047244094491" right="0.23622047244094491" top="0.74803149606299213" bottom="0.74803149606299213" header="0.31496062992125984" footer="0.31496062992125984"/>
  <pageSetup paperSize="9" scale="85" orientation="portrait" r:id="rId1"/>
  <headerFooter alignWithMargins="0"/>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18"/>
  <sheetViews>
    <sheetView zoomScale="85" zoomScaleNormal="85" workbookViewId="0">
      <selection activeCell="C13" sqref="C13"/>
    </sheetView>
  </sheetViews>
  <sheetFormatPr baseColWidth="10" defaultColWidth="11.28515625" defaultRowHeight="13.5" x14ac:dyDescent="0.25"/>
  <cols>
    <col min="1" max="1" width="6.42578125" style="63" bestFit="1" customWidth="1"/>
    <col min="2" max="2" width="26.5703125" style="499" customWidth="1"/>
    <col min="3" max="3" width="5.140625" style="499" bestFit="1" customWidth="1"/>
    <col min="4" max="4" width="4.28515625" style="499" bestFit="1" customWidth="1"/>
    <col min="5" max="5" width="5.140625" style="499" bestFit="1" customWidth="1"/>
    <col min="6" max="6" width="4.28515625" style="499" bestFit="1" customWidth="1"/>
    <col min="7" max="7" width="5.28515625" style="499" bestFit="1" customWidth="1"/>
    <col min="8" max="8" width="4.42578125" style="499" bestFit="1" customWidth="1"/>
    <col min="9" max="9" width="5.28515625" style="412" bestFit="1" customWidth="1"/>
    <col min="10" max="10" width="6.42578125" style="63" bestFit="1" customWidth="1"/>
    <col min="11" max="11" width="8.5703125" style="63" customWidth="1"/>
    <col min="12" max="12" width="5.28515625" style="499" bestFit="1" customWidth="1"/>
    <col min="13" max="13" width="4.28515625" style="499" bestFit="1" customWidth="1"/>
    <col min="14" max="14" width="5.28515625" style="499" bestFit="1" customWidth="1"/>
    <col min="15" max="15" width="4.28515625" style="499" bestFit="1" customWidth="1"/>
    <col min="16" max="16" width="5.28515625" style="499" bestFit="1" customWidth="1"/>
    <col min="17" max="17" width="4.28515625" style="499" bestFit="1" customWidth="1"/>
    <col min="18" max="18" width="5.28515625" style="499" bestFit="1" customWidth="1"/>
    <col min="19" max="19" width="4.28515625" style="499" bestFit="1" customWidth="1"/>
    <col min="20" max="20" width="5.28515625" style="499" bestFit="1" customWidth="1"/>
    <col min="21" max="21" width="4.28515625" style="499" bestFit="1" customWidth="1"/>
    <col min="22" max="22" width="5.140625" style="499" bestFit="1" customWidth="1"/>
    <col min="23" max="23" width="4.28515625" style="499" bestFit="1" customWidth="1"/>
    <col min="24" max="24" width="4.7109375" style="412" bestFit="1" customWidth="1"/>
    <col min="25" max="25" width="6.42578125" style="412" bestFit="1" customWidth="1"/>
    <col min="26" max="27" width="7.7109375" style="63" customWidth="1"/>
    <col min="28" max="28" width="9.42578125" style="63" customWidth="1"/>
  </cols>
  <sheetData>
    <row r="1" spans="1:28" ht="14.25" thickBot="1" x14ac:dyDescent="0.3">
      <c r="A1" s="217"/>
      <c r="B1" s="478"/>
      <c r="C1" s="478"/>
      <c r="D1" s="478"/>
      <c r="E1" s="478"/>
      <c r="F1" s="478"/>
      <c r="G1" s="478"/>
      <c r="H1" s="478"/>
      <c r="I1" s="260"/>
      <c r="J1" s="70"/>
      <c r="K1" s="70"/>
      <c r="L1" s="478"/>
      <c r="M1" s="478"/>
      <c r="N1" s="478"/>
      <c r="O1" s="478"/>
      <c r="P1" s="478"/>
      <c r="Q1" s="478"/>
      <c r="R1" s="478"/>
      <c r="S1" s="478"/>
      <c r="T1" s="478"/>
      <c r="U1" s="478"/>
      <c r="V1" s="478"/>
      <c r="W1" s="478"/>
      <c r="X1" s="260"/>
      <c r="Y1" s="260"/>
      <c r="Z1" s="70"/>
      <c r="AA1" s="70"/>
      <c r="AB1" s="70"/>
    </row>
    <row r="2" spans="1:28" ht="15" x14ac:dyDescent="0.25">
      <c r="A2" s="217"/>
      <c r="B2" s="1018" t="s">
        <v>26</v>
      </c>
      <c r="C2" s="1019"/>
      <c r="D2" s="1019"/>
      <c r="E2" s="1019"/>
      <c r="F2" s="1019"/>
      <c r="G2" s="1019"/>
      <c r="H2" s="1019"/>
      <c r="I2" s="1019"/>
      <c r="J2" s="1019"/>
      <c r="K2" s="1019"/>
      <c r="L2" s="1019"/>
      <c r="M2" s="1019"/>
      <c r="N2" s="1019"/>
      <c r="O2" s="1019"/>
      <c r="P2" s="1019"/>
      <c r="Q2" s="1019"/>
      <c r="R2" s="1019"/>
      <c r="S2" s="1019"/>
      <c r="T2" s="1019"/>
      <c r="U2" s="1019"/>
      <c r="V2" s="1019"/>
      <c r="W2" s="1019"/>
      <c r="X2" s="1019"/>
      <c r="Y2" s="1019"/>
      <c r="Z2" s="1019"/>
      <c r="AA2" s="1019"/>
      <c r="AB2" s="1020"/>
    </row>
    <row r="3" spans="1:28" ht="15" x14ac:dyDescent="0.25">
      <c r="A3" s="217"/>
      <c r="B3" s="1021" t="s">
        <v>729</v>
      </c>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3"/>
    </row>
    <row r="4" spans="1:28" ht="15.75" thickBot="1" x14ac:dyDescent="0.3">
      <c r="A4" s="217"/>
      <c r="B4" s="1024" t="s">
        <v>733</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6"/>
    </row>
    <row r="5" spans="1:28" x14ac:dyDescent="0.25">
      <c r="A5" s="219"/>
      <c r="B5" s="485"/>
      <c r="C5" s="485"/>
      <c r="D5" s="485"/>
      <c r="E5" s="485"/>
      <c r="F5" s="485"/>
      <c r="G5" s="485"/>
      <c r="H5" s="485"/>
      <c r="I5" s="482"/>
      <c r="J5" s="482"/>
      <c r="K5" s="482"/>
      <c r="L5" s="485"/>
      <c r="M5" s="485"/>
      <c r="N5" s="485"/>
      <c r="O5" s="485"/>
      <c r="P5" s="485"/>
      <c r="Q5" s="485"/>
      <c r="R5" s="485"/>
      <c r="S5" s="485"/>
      <c r="T5" s="485"/>
      <c r="U5" s="485"/>
      <c r="V5" s="485"/>
      <c r="W5" s="485"/>
      <c r="X5" s="482"/>
      <c r="Y5" s="482"/>
      <c r="Z5" s="482"/>
      <c r="AA5" s="482"/>
      <c r="AB5" s="482"/>
    </row>
    <row r="6" spans="1:28" x14ac:dyDescent="0.25">
      <c r="A6" s="219"/>
      <c r="B6" s="71" t="s">
        <v>680</v>
      </c>
      <c r="C6" s="485"/>
      <c r="D6" s="485"/>
      <c r="E6" s="485"/>
      <c r="F6" s="485"/>
      <c r="G6" s="485"/>
      <c r="H6" s="686" t="s">
        <v>683</v>
      </c>
      <c r="I6" s="482"/>
      <c r="J6" s="482"/>
      <c r="K6" s="482"/>
      <c r="L6" s="485"/>
      <c r="M6" s="485"/>
      <c r="N6" s="485"/>
      <c r="O6" s="485"/>
      <c r="P6" s="485"/>
      <c r="Q6" s="485"/>
      <c r="R6" s="485"/>
      <c r="S6" s="485"/>
      <c r="T6" s="485"/>
      <c r="U6" s="485"/>
      <c r="V6" s="485"/>
      <c r="W6" s="485"/>
      <c r="X6" s="482"/>
      <c r="Y6" s="482"/>
      <c r="Z6" s="482"/>
      <c r="AA6" s="482"/>
      <c r="AB6" s="482"/>
    </row>
    <row r="7" spans="1:28" x14ac:dyDescent="0.25">
      <c r="A7" s="219"/>
      <c r="B7" s="71" t="s">
        <v>681</v>
      </c>
      <c r="C7" s="485"/>
      <c r="D7" s="485"/>
      <c r="E7" s="485"/>
      <c r="F7" s="485"/>
      <c r="G7" s="485"/>
      <c r="H7" s="686" t="s">
        <v>684</v>
      </c>
      <c r="I7" s="482"/>
      <c r="J7" s="482"/>
      <c r="K7" s="482"/>
      <c r="L7" s="485"/>
      <c r="M7" s="485"/>
      <c r="N7" s="485"/>
      <c r="O7" s="485"/>
      <c r="P7" s="485"/>
      <c r="Q7" s="485"/>
      <c r="R7" s="485"/>
      <c r="S7" s="485"/>
      <c r="T7" s="485"/>
      <c r="U7" s="485"/>
      <c r="V7" s="485"/>
      <c r="W7" s="485"/>
      <c r="X7" s="482"/>
      <c r="Y7" s="482"/>
      <c r="Z7" s="482"/>
      <c r="AA7" s="482"/>
      <c r="AB7" s="482"/>
    </row>
    <row r="8" spans="1:28" x14ac:dyDescent="0.25">
      <c r="A8" s="219"/>
      <c r="B8" s="71" t="s">
        <v>682</v>
      </c>
      <c r="C8" s="485"/>
      <c r="D8" s="485"/>
      <c r="E8" s="485"/>
      <c r="F8" s="485"/>
      <c r="G8" s="485"/>
      <c r="H8" s="687" t="s">
        <v>462</v>
      </c>
      <c r="I8" s="482"/>
      <c r="J8" s="482"/>
      <c r="K8" s="482"/>
      <c r="L8" s="485"/>
      <c r="M8" s="485"/>
      <c r="N8" s="485"/>
      <c r="O8" s="485"/>
      <c r="P8" s="485"/>
      <c r="Q8" s="485"/>
      <c r="R8" s="485"/>
      <c r="S8" s="485"/>
      <c r="T8" s="485"/>
      <c r="U8" s="485"/>
      <c r="V8" s="485"/>
      <c r="W8" s="485"/>
      <c r="X8" s="482"/>
      <c r="Y8" s="482"/>
      <c r="Z8" s="482"/>
      <c r="AA8" s="482"/>
      <c r="AB8" s="482"/>
    </row>
    <row r="9" spans="1:28" x14ac:dyDescent="0.25">
      <c r="A9" s="219"/>
      <c r="B9" s="71" t="s">
        <v>301</v>
      </c>
      <c r="C9" s="485"/>
      <c r="D9" s="485"/>
      <c r="E9" s="485"/>
      <c r="F9" s="485"/>
      <c r="G9" s="485"/>
      <c r="H9" s="485"/>
      <c r="I9" s="482"/>
      <c r="J9" s="482"/>
      <c r="K9" s="482"/>
      <c r="L9" s="485"/>
      <c r="M9" s="485"/>
      <c r="N9" s="485"/>
      <c r="O9" s="485"/>
      <c r="P9" s="485"/>
      <c r="Q9" s="485"/>
      <c r="R9" s="485"/>
      <c r="S9" s="485"/>
      <c r="T9" s="485"/>
      <c r="U9" s="485"/>
      <c r="V9" s="485"/>
      <c r="W9" s="485"/>
      <c r="X9" s="482"/>
      <c r="Y9" s="482"/>
      <c r="Z9" s="482"/>
      <c r="AA9" s="482"/>
      <c r="AB9" s="482"/>
    </row>
    <row r="10" spans="1:28" x14ac:dyDescent="0.25">
      <c r="A10" s="217"/>
      <c r="B10" s="71"/>
      <c r="C10" s="486"/>
      <c r="D10" s="486"/>
      <c r="E10" s="486"/>
      <c r="F10" s="486"/>
      <c r="G10" s="486"/>
      <c r="H10" s="486"/>
      <c r="I10" s="483"/>
      <c r="J10" s="483"/>
      <c r="K10" s="483"/>
      <c r="L10" s="486"/>
      <c r="M10" s="486"/>
      <c r="N10" s="486"/>
      <c r="O10" s="486"/>
      <c r="P10" s="486"/>
      <c r="Q10" s="486"/>
      <c r="R10" s="486"/>
      <c r="S10" s="486"/>
      <c r="T10" s="486"/>
      <c r="U10" s="486"/>
      <c r="V10" s="486"/>
      <c r="W10" s="486"/>
      <c r="X10" s="483"/>
      <c r="Y10" s="483"/>
      <c r="Z10" s="483"/>
      <c r="AA10" s="483"/>
      <c r="AB10" s="483"/>
    </row>
    <row r="11" spans="1:28" ht="40.5" x14ac:dyDescent="0.25">
      <c r="A11" s="217" t="s">
        <v>359</v>
      </c>
      <c r="B11" s="487"/>
      <c r="C11" s="487" t="s">
        <v>27</v>
      </c>
      <c r="D11" s="487" t="s">
        <v>261</v>
      </c>
      <c r="E11" s="487" t="s">
        <v>28</v>
      </c>
      <c r="F11" s="487" t="s">
        <v>261</v>
      </c>
      <c r="G11" s="487" t="s">
        <v>29</v>
      </c>
      <c r="H11" s="487" t="s">
        <v>261</v>
      </c>
      <c r="I11" s="848" t="s">
        <v>739</v>
      </c>
      <c r="J11" s="623" t="s">
        <v>513</v>
      </c>
      <c r="K11" s="500" t="s">
        <v>514</v>
      </c>
      <c r="L11" s="487" t="s">
        <v>31</v>
      </c>
      <c r="M11" s="487" t="s">
        <v>261</v>
      </c>
      <c r="N11" s="487" t="s">
        <v>32</v>
      </c>
      <c r="O11" s="487" t="s">
        <v>261</v>
      </c>
      <c r="P11" s="487" t="s">
        <v>33</v>
      </c>
      <c r="Q11" s="487" t="s">
        <v>261</v>
      </c>
      <c r="R11" s="487" t="s">
        <v>34</v>
      </c>
      <c r="S11" s="487" t="s">
        <v>261</v>
      </c>
      <c r="T11" s="487" t="s">
        <v>35</v>
      </c>
      <c r="U11" s="487" t="s">
        <v>261</v>
      </c>
      <c r="V11" s="487" t="s">
        <v>36</v>
      </c>
      <c r="W11" s="487" t="s">
        <v>261</v>
      </c>
      <c r="X11" s="848" t="s">
        <v>740</v>
      </c>
      <c r="Y11" s="623" t="s">
        <v>512</v>
      </c>
      <c r="Z11" s="500" t="s">
        <v>515</v>
      </c>
      <c r="AA11" s="848" t="s">
        <v>727</v>
      </c>
      <c r="AB11" s="747" t="s">
        <v>736</v>
      </c>
    </row>
    <row r="12" spans="1:28" x14ac:dyDescent="0.25">
      <c r="A12" s="217"/>
      <c r="B12" s="487"/>
      <c r="C12" s="487"/>
      <c r="D12" s="487"/>
      <c r="E12" s="487"/>
      <c r="F12" s="487"/>
      <c r="G12" s="487"/>
      <c r="H12" s="487"/>
      <c r="I12" s="849"/>
      <c r="J12" s="622"/>
      <c r="K12" s="318"/>
      <c r="L12" s="487"/>
      <c r="M12" s="487"/>
      <c r="N12" s="487"/>
      <c r="O12" s="487"/>
      <c r="P12" s="487"/>
      <c r="Q12" s="487"/>
      <c r="R12" s="487"/>
      <c r="S12" s="487"/>
      <c r="T12" s="487"/>
      <c r="U12" s="487"/>
      <c r="V12" s="487"/>
      <c r="W12" s="487"/>
      <c r="X12" s="849"/>
      <c r="Y12" s="622"/>
      <c r="Z12" s="318"/>
      <c r="AA12" s="849"/>
      <c r="AB12" s="214"/>
    </row>
    <row r="13" spans="1:28" x14ac:dyDescent="0.25">
      <c r="A13" s="217" t="s">
        <v>360</v>
      </c>
      <c r="B13" s="491" t="s">
        <v>39</v>
      </c>
      <c r="C13" s="232">
        <v>5</v>
      </c>
      <c r="D13" s="232">
        <v>21</v>
      </c>
      <c r="E13" s="232">
        <v>10</v>
      </c>
      <c r="F13" s="232">
        <v>20</v>
      </c>
      <c r="G13" s="232">
        <v>10</v>
      </c>
      <c r="H13" s="232">
        <v>12</v>
      </c>
      <c r="I13" s="849">
        <f>D13+F13+H13</f>
        <v>53</v>
      </c>
      <c r="J13" s="622">
        <f>C13+E13+G13</f>
        <v>25</v>
      </c>
      <c r="K13" s="318">
        <f>J13+I13</f>
        <v>78</v>
      </c>
      <c r="L13" s="232">
        <v>30</v>
      </c>
      <c r="M13" s="232">
        <v>1</v>
      </c>
      <c r="N13" s="232">
        <v>35</v>
      </c>
      <c r="O13" s="232">
        <v>4</v>
      </c>
      <c r="P13" s="232">
        <v>21</v>
      </c>
      <c r="Q13" s="232">
        <v>2</v>
      </c>
      <c r="R13" s="232">
        <v>39</v>
      </c>
      <c r="S13" s="232"/>
      <c r="T13" s="232">
        <v>24</v>
      </c>
      <c r="U13" s="232">
        <v>3</v>
      </c>
      <c r="V13" s="232">
        <v>45</v>
      </c>
      <c r="W13" s="232">
        <v>4</v>
      </c>
      <c r="X13" s="849">
        <f t="shared" ref="X13" si="0">M13+O13+Q13+S13+U13+W13</f>
        <v>14</v>
      </c>
      <c r="Y13" s="622">
        <f>L13+N13+P13+R13+T13+V13</f>
        <v>194</v>
      </c>
      <c r="Z13" s="318">
        <f t="shared" ref="Z13:Z18" si="1">Y13+X13</f>
        <v>208</v>
      </c>
      <c r="AA13" s="849">
        <f t="shared" ref="AA13:AA18" si="2">I13+X13</f>
        <v>67</v>
      </c>
      <c r="AB13" s="214">
        <f>Z13+K13</f>
        <v>286</v>
      </c>
    </row>
    <row r="14" spans="1:28" x14ac:dyDescent="0.25">
      <c r="A14" s="217" t="s">
        <v>361</v>
      </c>
      <c r="B14" s="491" t="s">
        <v>40</v>
      </c>
      <c r="C14" s="232">
        <v>9</v>
      </c>
      <c r="D14" s="232">
        <v>21</v>
      </c>
      <c r="E14" s="232">
        <v>7</v>
      </c>
      <c r="F14" s="232">
        <v>24</v>
      </c>
      <c r="G14" s="232">
        <v>11</v>
      </c>
      <c r="H14" s="232">
        <v>21</v>
      </c>
      <c r="I14" s="849">
        <f t="shared" ref="I14:I17" si="3">D14+F14+H14</f>
        <v>66</v>
      </c>
      <c r="J14" s="622">
        <f>C14+E14+G14</f>
        <v>27</v>
      </c>
      <c r="K14" s="318">
        <f t="shared" ref="K14:K77" si="4">J14+I14</f>
        <v>93</v>
      </c>
      <c r="L14" s="232">
        <v>26</v>
      </c>
      <c r="M14" s="232">
        <v>5</v>
      </c>
      <c r="N14" s="232">
        <v>32</v>
      </c>
      <c r="O14" s="232">
        <v>1</v>
      </c>
      <c r="P14" s="232">
        <v>31</v>
      </c>
      <c r="Q14" s="232">
        <v>2</v>
      </c>
      <c r="R14" s="232">
        <v>23</v>
      </c>
      <c r="S14" s="232"/>
      <c r="T14" s="232">
        <v>22</v>
      </c>
      <c r="U14" s="232"/>
      <c r="V14" s="232">
        <v>24</v>
      </c>
      <c r="W14" s="232"/>
      <c r="X14" s="849">
        <f t="shared" ref="X14:X16" si="5">M14+O14+Q14+S14+U14+W14</f>
        <v>8</v>
      </c>
      <c r="Y14" s="622">
        <f>L14+N14+P14+R14+T14+V14</f>
        <v>158</v>
      </c>
      <c r="Z14" s="318">
        <f t="shared" si="1"/>
        <v>166</v>
      </c>
      <c r="AA14" s="849">
        <f t="shared" si="2"/>
        <v>74</v>
      </c>
      <c r="AB14" s="214">
        <f>Z14+K14</f>
        <v>259</v>
      </c>
    </row>
    <row r="15" spans="1:28" x14ac:dyDescent="0.25">
      <c r="A15" s="217" t="s">
        <v>362</v>
      </c>
      <c r="B15" s="491" t="s">
        <v>41</v>
      </c>
      <c r="C15" s="232">
        <v>17</v>
      </c>
      <c r="D15" s="232">
        <v>12</v>
      </c>
      <c r="E15" s="232">
        <v>13</v>
      </c>
      <c r="F15" s="232">
        <v>17</v>
      </c>
      <c r="G15" s="232">
        <v>17</v>
      </c>
      <c r="H15" s="232">
        <v>16</v>
      </c>
      <c r="I15" s="849">
        <f t="shared" si="3"/>
        <v>45</v>
      </c>
      <c r="J15" s="622">
        <f>C15+E15+G15</f>
        <v>47</v>
      </c>
      <c r="K15" s="318">
        <f t="shared" si="4"/>
        <v>92</v>
      </c>
      <c r="L15" s="232">
        <v>28</v>
      </c>
      <c r="M15" s="232"/>
      <c r="N15" s="232">
        <v>41</v>
      </c>
      <c r="O15" s="232"/>
      <c r="P15" s="232">
        <v>22</v>
      </c>
      <c r="Q15" s="232"/>
      <c r="R15" s="232">
        <v>32</v>
      </c>
      <c r="S15" s="232"/>
      <c r="T15" s="232">
        <v>34</v>
      </c>
      <c r="U15" s="232"/>
      <c r="V15" s="232">
        <v>28</v>
      </c>
      <c r="W15" s="232"/>
      <c r="X15" s="849">
        <f t="shared" si="5"/>
        <v>0</v>
      </c>
      <c r="Y15" s="622">
        <f>L15+N15+P15+R15+T15+V15</f>
        <v>185</v>
      </c>
      <c r="Z15" s="318">
        <f t="shared" si="1"/>
        <v>185</v>
      </c>
      <c r="AA15" s="849">
        <f t="shared" si="2"/>
        <v>45</v>
      </c>
      <c r="AB15" s="214">
        <f>Z15+K15</f>
        <v>277</v>
      </c>
    </row>
    <row r="16" spans="1:28" x14ac:dyDescent="0.25">
      <c r="A16" s="217" t="s">
        <v>363</v>
      </c>
      <c r="B16" s="491" t="s">
        <v>42</v>
      </c>
      <c r="C16" s="232">
        <v>6</v>
      </c>
      <c r="D16" s="232">
        <v>15</v>
      </c>
      <c r="E16" s="232">
        <v>10</v>
      </c>
      <c r="F16" s="232">
        <v>11</v>
      </c>
      <c r="G16" s="232">
        <v>6</v>
      </c>
      <c r="H16" s="232">
        <v>13</v>
      </c>
      <c r="I16" s="849">
        <f t="shared" si="3"/>
        <v>39</v>
      </c>
      <c r="J16" s="622">
        <f>C16+E16+G16</f>
        <v>22</v>
      </c>
      <c r="K16" s="318">
        <f t="shared" si="4"/>
        <v>61</v>
      </c>
      <c r="L16" s="232">
        <v>25</v>
      </c>
      <c r="M16" s="232"/>
      <c r="N16" s="232">
        <v>18</v>
      </c>
      <c r="O16" s="232"/>
      <c r="P16" s="232">
        <v>33</v>
      </c>
      <c r="Q16" s="232"/>
      <c r="R16" s="232">
        <v>20</v>
      </c>
      <c r="S16" s="232"/>
      <c r="T16" s="232">
        <v>20</v>
      </c>
      <c r="U16" s="232"/>
      <c r="V16" s="232">
        <v>22</v>
      </c>
      <c r="W16" s="232"/>
      <c r="X16" s="849">
        <f t="shared" si="5"/>
        <v>0</v>
      </c>
      <c r="Y16" s="622">
        <f>L16+N16+P16+R16+T16+V16</f>
        <v>138</v>
      </c>
      <c r="Z16" s="318">
        <f t="shared" si="1"/>
        <v>138</v>
      </c>
      <c r="AA16" s="849">
        <f t="shared" si="2"/>
        <v>39</v>
      </c>
      <c r="AB16" s="214">
        <f>Z16+K16</f>
        <v>199</v>
      </c>
    </row>
    <row r="17" spans="1:28" x14ac:dyDescent="0.25">
      <c r="A17" s="217">
        <v>1181</v>
      </c>
      <c r="B17" s="491" t="s">
        <v>118</v>
      </c>
      <c r="C17" s="232">
        <v>21</v>
      </c>
      <c r="D17" s="232">
        <v>2</v>
      </c>
      <c r="E17" s="232">
        <v>34</v>
      </c>
      <c r="F17" s="232"/>
      <c r="G17" s="232">
        <v>37</v>
      </c>
      <c r="H17" s="232">
        <v>1</v>
      </c>
      <c r="I17" s="849">
        <f t="shared" si="3"/>
        <v>3</v>
      </c>
      <c r="J17" s="622">
        <f>C17+E17+G17</f>
        <v>92</v>
      </c>
      <c r="K17" s="318">
        <f t="shared" si="4"/>
        <v>95</v>
      </c>
      <c r="L17" s="232">
        <v>21</v>
      </c>
      <c r="M17" s="232">
        <v>4</v>
      </c>
      <c r="N17" s="232">
        <v>24</v>
      </c>
      <c r="O17" s="232">
        <v>1</v>
      </c>
      <c r="P17" s="232">
        <v>36</v>
      </c>
      <c r="Q17" s="232"/>
      <c r="R17" s="232">
        <v>29</v>
      </c>
      <c r="S17" s="232"/>
      <c r="T17" s="232">
        <v>30</v>
      </c>
      <c r="U17" s="232">
        <v>1</v>
      </c>
      <c r="V17" s="232">
        <v>28</v>
      </c>
      <c r="W17" s="232">
        <v>2</v>
      </c>
      <c r="X17" s="849">
        <f t="shared" ref="X17" si="6">M17+O17+Q17+S17+U17+W17</f>
        <v>8</v>
      </c>
      <c r="Y17" s="622">
        <f>L17+N17+P17+R17+T17+V17</f>
        <v>168</v>
      </c>
      <c r="Z17" s="318">
        <f t="shared" si="1"/>
        <v>176</v>
      </c>
      <c r="AA17" s="849">
        <f t="shared" si="2"/>
        <v>11</v>
      </c>
      <c r="AB17" s="214">
        <f>Z17+K17</f>
        <v>271</v>
      </c>
    </row>
    <row r="18" spans="1:28" s="54" customFormat="1" x14ac:dyDescent="0.25">
      <c r="A18" s="508"/>
      <c r="B18" s="494" t="s">
        <v>119</v>
      </c>
      <c r="C18" s="501">
        <f t="shared" ref="C18:AB18" si="7">SUM(C13:C17)</f>
        <v>58</v>
      </c>
      <c r="D18" s="501">
        <f t="shared" si="7"/>
        <v>71</v>
      </c>
      <c r="E18" s="501">
        <f t="shared" si="7"/>
        <v>74</v>
      </c>
      <c r="F18" s="501">
        <f t="shared" si="7"/>
        <v>72</v>
      </c>
      <c r="G18" s="501">
        <f t="shared" si="7"/>
        <v>81</v>
      </c>
      <c r="H18" s="501">
        <f t="shared" si="7"/>
        <v>63</v>
      </c>
      <c r="I18" s="501">
        <f t="shared" si="7"/>
        <v>206</v>
      </c>
      <c r="J18" s="501">
        <f t="shared" si="7"/>
        <v>213</v>
      </c>
      <c r="K18" s="318">
        <f t="shared" si="4"/>
        <v>419</v>
      </c>
      <c r="L18" s="501">
        <f t="shared" si="7"/>
        <v>130</v>
      </c>
      <c r="M18" s="501">
        <f t="shared" si="7"/>
        <v>10</v>
      </c>
      <c r="N18" s="501">
        <f t="shared" si="7"/>
        <v>150</v>
      </c>
      <c r="O18" s="501">
        <f t="shared" si="7"/>
        <v>6</v>
      </c>
      <c r="P18" s="501">
        <f t="shared" si="7"/>
        <v>143</v>
      </c>
      <c r="Q18" s="501">
        <f t="shared" si="7"/>
        <v>4</v>
      </c>
      <c r="R18" s="501">
        <f t="shared" si="7"/>
        <v>143</v>
      </c>
      <c r="S18" s="501">
        <f t="shared" si="7"/>
        <v>0</v>
      </c>
      <c r="T18" s="501">
        <f t="shared" si="7"/>
        <v>130</v>
      </c>
      <c r="U18" s="501">
        <f t="shared" si="7"/>
        <v>4</v>
      </c>
      <c r="V18" s="501">
        <f t="shared" si="7"/>
        <v>147</v>
      </c>
      <c r="W18" s="501">
        <f t="shared" si="7"/>
        <v>6</v>
      </c>
      <c r="X18" s="501">
        <f t="shared" si="7"/>
        <v>30</v>
      </c>
      <c r="Y18" s="501">
        <f t="shared" si="7"/>
        <v>843</v>
      </c>
      <c r="Z18" s="318">
        <f t="shared" si="1"/>
        <v>873</v>
      </c>
      <c r="AA18" s="501">
        <f t="shared" si="2"/>
        <v>236</v>
      </c>
      <c r="AB18" s="490">
        <f t="shared" si="7"/>
        <v>1292</v>
      </c>
    </row>
    <row r="19" spans="1:28" x14ac:dyDescent="0.25">
      <c r="A19" s="217"/>
      <c r="B19" s="495"/>
      <c r="C19" s="495"/>
      <c r="D19" s="495"/>
      <c r="E19" s="495"/>
      <c r="F19" s="495"/>
      <c r="G19" s="495"/>
      <c r="H19" s="495"/>
      <c r="I19" s="849"/>
      <c r="J19" s="624"/>
      <c r="K19" s="318"/>
      <c r="L19" s="495"/>
      <c r="M19" s="495"/>
      <c r="N19" s="495"/>
      <c r="O19" s="495"/>
      <c r="P19" s="495"/>
      <c r="Q19" s="495"/>
      <c r="R19" s="495"/>
      <c r="S19" s="495"/>
      <c r="T19" s="495"/>
      <c r="U19" s="495"/>
      <c r="V19" s="495"/>
      <c r="W19" s="495"/>
      <c r="X19" s="849"/>
      <c r="Y19" s="622"/>
      <c r="Z19" s="318"/>
      <c r="AA19" s="849"/>
      <c r="AB19" s="269"/>
    </row>
    <row r="20" spans="1:28" x14ac:dyDescent="0.25">
      <c r="A20" s="217" t="s">
        <v>368</v>
      </c>
      <c r="B20" s="488" t="s">
        <v>44</v>
      </c>
      <c r="C20" s="476">
        <v>11</v>
      </c>
      <c r="D20" s="476"/>
      <c r="E20" s="476">
        <v>6</v>
      </c>
      <c r="F20" s="476"/>
      <c r="G20" s="476">
        <v>4</v>
      </c>
      <c r="H20" s="476"/>
      <c r="I20" s="849">
        <f>D20+F20+H20</f>
        <v>0</v>
      </c>
      <c r="J20" s="625">
        <f>C20+E20+G20</f>
        <v>21</v>
      </c>
      <c r="K20" s="318">
        <f t="shared" si="4"/>
        <v>21</v>
      </c>
      <c r="L20" s="476">
        <v>6</v>
      </c>
      <c r="M20" s="476"/>
      <c r="N20" s="476">
        <v>3</v>
      </c>
      <c r="O20" s="476"/>
      <c r="P20" s="476">
        <v>9</v>
      </c>
      <c r="Q20" s="476"/>
      <c r="R20" s="476">
        <v>8</v>
      </c>
      <c r="S20" s="476"/>
      <c r="T20" s="476">
        <v>5</v>
      </c>
      <c r="U20" s="476"/>
      <c r="V20" s="476">
        <v>3</v>
      </c>
      <c r="W20" s="476"/>
      <c r="X20" s="849">
        <f>M20+O20+Q20+S20+U20+W20</f>
        <v>0</v>
      </c>
      <c r="Y20" s="622">
        <f t="shared" ref="Y20:Y28" si="8">L20+N20+P20+R20+T20+V20</f>
        <v>34</v>
      </c>
      <c r="Z20" s="318">
        <f t="shared" ref="Z20:Z29" si="9">Y20+X20</f>
        <v>34</v>
      </c>
      <c r="AA20" s="849">
        <f t="shared" ref="AA20:AA29" si="10">I20+X20</f>
        <v>0</v>
      </c>
      <c r="AB20" s="503">
        <f t="shared" ref="AB20:AB28" si="11">Z20+K20</f>
        <v>55</v>
      </c>
    </row>
    <row r="21" spans="1:28" x14ac:dyDescent="0.25">
      <c r="A21" s="217" t="s">
        <v>369</v>
      </c>
      <c r="B21" s="488" t="s">
        <v>45</v>
      </c>
      <c r="C21" s="476">
        <v>3</v>
      </c>
      <c r="D21" s="476"/>
      <c r="E21" s="476">
        <v>2</v>
      </c>
      <c r="F21" s="476"/>
      <c r="G21" s="476">
        <v>10</v>
      </c>
      <c r="H21" s="476"/>
      <c r="I21" s="849">
        <f t="shared" ref="I21:I28" si="12">D21+F21+H21</f>
        <v>0</v>
      </c>
      <c r="J21" s="625">
        <f t="shared" ref="J21:J28" si="13">C21+E21+G21</f>
        <v>15</v>
      </c>
      <c r="K21" s="318">
        <f t="shared" si="4"/>
        <v>15</v>
      </c>
      <c r="L21" s="476">
        <v>4</v>
      </c>
      <c r="M21" s="476"/>
      <c r="N21" s="476">
        <v>7</v>
      </c>
      <c r="O21" s="476"/>
      <c r="P21" s="476">
        <v>5</v>
      </c>
      <c r="Q21" s="476"/>
      <c r="R21" s="476">
        <v>5</v>
      </c>
      <c r="S21" s="476"/>
      <c r="T21" s="476">
        <v>3</v>
      </c>
      <c r="U21" s="476"/>
      <c r="V21" s="476">
        <v>7</v>
      </c>
      <c r="W21" s="476"/>
      <c r="X21" s="849">
        <f t="shared" ref="X21:X28" si="14">M21+O21+Q21+S21+U21+W21</f>
        <v>0</v>
      </c>
      <c r="Y21" s="622">
        <f t="shared" si="8"/>
        <v>31</v>
      </c>
      <c r="Z21" s="318">
        <f t="shared" si="9"/>
        <v>31</v>
      </c>
      <c r="AA21" s="849">
        <f t="shared" si="10"/>
        <v>0</v>
      </c>
      <c r="AB21" s="503">
        <f t="shared" si="11"/>
        <v>46</v>
      </c>
    </row>
    <row r="22" spans="1:28" x14ac:dyDescent="0.25">
      <c r="A22" s="217" t="s">
        <v>370</v>
      </c>
      <c r="B22" s="488" t="s">
        <v>46</v>
      </c>
      <c r="C22" s="476">
        <v>3</v>
      </c>
      <c r="D22" s="476"/>
      <c r="E22" s="476">
        <v>4</v>
      </c>
      <c r="F22" s="476"/>
      <c r="G22" s="476">
        <v>3</v>
      </c>
      <c r="H22" s="476"/>
      <c r="I22" s="849">
        <f t="shared" si="12"/>
        <v>0</v>
      </c>
      <c r="J22" s="625">
        <f t="shared" si="13"/>
        <v>10</v>
      </c>
      <c r="K22" s="318">
        <f t="shared" si="4"/>
        <v>10</v>
      </c>
      <c r="L22" s="476">
        <v>4</v>
      </c>
      <c r="M22" s="476"/>
      <c r="N22" s="476">
        <v>4</v>
      </c>
      <c r="O22" s="476"/>
      <c r="P22" s="476">
        <v>7</v>
      </c>
      <c r="Q22" s="476"/>
      <c r="R22" s="476">
        <v>6</v>
      </c>
      <c r="S22" s="476"/>
      <c r="T22" s="476">
        <v>9</v>
      </c>
      <c r="U22" s="476"/>
      <c r="V22" s="476">
        <v>5</v>
      </c>
      <c r="W22" s="476"/>
      <c r="X22" s="849">
        <f t="shared" si="14"/>
        <v>0</v>
      </c>
      <c r="Y22" s="622">
        <f t="shared" si="8"/>
        <v>35</v>
      </c>
      <c r="Z22" s="318">
        <f t="shared" si="9"/>
        <v>35</v>
      </c>
      <c r="AA22" s="849">
        <f t="shared" si="10"/>
        <v>0</v>
      </c>
      <c r="AB22" s="503">
        <f t="shared" si="11"/>
        <v>45</v>
      </c>
    </row>
    <row r="23" spans="1:28" x14ac:dyDescent="0.25">
      <c r="A23" s="217" t="s">
        <v>364</v>
      </c>
      <c r="B23" s="488" t="s">
        <v>367</v>
      </c>
      <c r="C23" s="476">
        <v>20</v>
      </c>
      <c r="D23" s="476"/>
      <c r="E23" s="476">
        <v>17</v>
      </c>
      <c r="F23" s="476"/>
      <c r="G23" s="476">
        <v>16</v>
      </c>
      <c r="H23" s="476"/>
      <c r="I23" s="849">
        <f t="shared" si="12"/>
        <v>0</v>
      </c>
      <c r="J23" s="625">
        <f t="shared" si="13"/>
        <v>53</v>
      </c>
      <c r="K23" s="318">
        <f t="shared" si="4"/>
        <v>53</v>
      </c>
      <c r="L23" s="476">
        <v>16</v>
      </c>
      <c r="M23" s="476"/>
      <c r="N23" s="476">
        <v>11</v>
      </c>
      <c r="O23" s="476">
        <v>1</v>
      </c>
      <c r="P23" s="476">
        <v>13</v>
      </c>
      <c r="Q23" s="476"/>
      <c r="R23" s="476">
        <v>13</v>
      </c>
      <c r="S23" s="476"/>
      <c r="T23" s="476">
        <v>13</v>
      </c>
      <c r="U23" s="476"/>
      <c r="V23" s="476">
        <v>18</v>
      </c>
      <c r="W23" s="476"/>
      <c r="X23" s="849">
        <f t="shared" si="14"/>
        <v>1</v>
      </c>
      <c r="Y23" s="622">
        <f t="shared" si="8"/>
        <v>84</v>
      </c>
      <c r="Z23" s="318">
        <f t="shared" si="9"/>
        <v>85</v>
      </c>
      <c r="AA23" s="849">
        <f t="shared" si="10"/>
        <v>1</v>
      </c>
      <c r="AB23" s="503">
        <f t="shared" si="11"/>
        <v>138</v>
      </c>
    </row>
    <row r="24" spans="1:28" x14ac:dyDescent="0.25">
      <c r="A24" s="217" t="s">
        <v>365</v>
      </c>
      <c r="B24" s="488" t="s">
        <v>49</v>
      </c>
      <c r="C24" s="476">
        <v>3</v>
      </c>
      <c r="D24" s="476"/>
      <c r="E24" s="476">
        <v>3</v>
      </c>
      <c r="F24" s="476"/>
      <c r="G24" s="476">
        <v>2</v>
      </c>
      <c r="H24" s="476"/>
      <c r="I24" s="849">
        <f t="shared" si="12"/>
        <v>0</v>
      </c>
      <c r="J24" s="625">
        <f t="shared" si="13"/>
        <v>8</v>
      </c>
      <c r="K24" s="318">
        <f t="shared" si="4"/>
        <v>8</v>
      </c>
      <c r="L24" s="476">
        <v>6</v>
      </c>
      <c r="M24" s="476"/>
      <c r="N24" s="488">
        <v>1</v>
      </c>
      <c r="O24" s="488"/>
      <c r="P24" s="488">
        <v>3</v>
      </c>
      <c r="Q24" s="488"/>
      <c r="R24" s="488">
        <v>3</v>
      </c>
      <c r="S24" s="488"/>
      <c r="T24" s="488">
        <v>1</v>
      </c>
      <c r="U24" s="488"/>
      <c r="V24" s="488">
        <v>1</v>
      </c>
      <c r="W24" s="488"/>
      <c r="X24" s="849">
        <f t="shared" si="14"/>
        <v>0</v>
      </c>
      <c r="Y24" s="622">
        <f t="shared" si="8"/>
        <v>15</v>
      </c>
      <c r="Z24" s="318">
        <f t="shared" si="9"/>
        <v>15</v>
      </c>
      <c r="AA24" s="849">
        <f t="shared" si="10"/>
        <v>0</v>
      </c>
      <c r="AB24" s="503">
        <f t="shared" si="11"/>
        <v>23</v>
      </c>
    </row>
    <row r="25" spans="1:28" x14ac:dyDescent="0.25">
      <c r="A25" s="217" t="s">
        <v>366</v>
      </c>
      <c r="B25" s="488" t="s">
        <v>47</v>
      </c>
      <c r="C25" s="476">
        <v>4</v>
      </c>
      <c r="D25" s="476"/>
      <c r="E25" s="476">
        <v>9</v>
      </c>
      <c r="F25" s="476"/>
      <c r="G25" s="476">
        <v>3</v>
      </c>
      <c r="H25" s="476"/>
      <c r="I25" s="849">
        <f t="shared" si="12"/>
        <v>0</v>
      </c>
      <c r="J25" s="625">
        <f>G25+E25+C25</f>
        <v>16</v>
      </c>
      <c r="K25" s="318">
        <f t="shared" si="4"/>
        <v>16</v>
      </c>
      <c r="L25" s="476">
        <v>10</v>
      </c>
      <c r="M25" s="476"/>
      <c r="N25" s="488">
        <v>8</v>
      </c>
      <c r="O25" s="488"/>
      <c r="P25" s="488">
        <v>4</v>
      </c>
      <c r="Q25" s="488"/>
      <c r="R25" s="488">
        <v>9</v>
      </c>
      <c r="S25" s="488"/>
      <c r="T25" s="488">
        <v>2</v>
      </c>
      <c r="U25" s="488"/>
      <c r="V25" s="488">
        <v>9</v>
      </c>
      <c r="W25" s="488"/>
      <c r="X25" s="849">
        <f t="shared" si="14"/>
        <v>0</v>
      </c>
      <c r="Y25" s="622">
        <f t="shared" si="8"/>
        <v>42</v>
      </c>
      <c r="Z25" s="318">
        <f t="shared" si="9"/>
        <v>42</v>
      </c>
      <c r="AA25" s="849">
        <f t="shared" si="10"/>
        <v>0</v>
      </c>
      <c r="AB25" s="503">
        <f t="shared" si="11"/>
        <v>58</v>
      </c>
    </row>
    <row r="26" spans="1:28" x14ac:dyDescent="0.25">
      <c r="A26" s="217" t="s">
        <v>371</v>
      </c>
      <c r="B26" s="488" t="s">
        <v>51</v>
      </c>
      <c r="C26" s="476">
        <v>5</v>
      </c>
      <c r="D26" s="476"/>
      <c r="E26" s="476">
        <v>12</v>
      </c>
      <c r="F26" s="476"/>
      <c r="G26" s="476">
        <v>4</v>
      </c>
      <c r="H26" s="476"/>
      <c r="I26" s="849">
        <f t="shared" si="12"/>
        <v>0</v>
      </c>
      <c r="J26" s="625">
        <f t="shared" si="13"/>
        <v>21</v>
      </c>
      <c r="K26" s="318">
        <f t="shared" si="4"/>
        <v>21</v>
      </c>
      <c r="L26" s="476">
        <v>6</v>
      </c>
      <c r="M26" s="476"/>
      <c r="N26" s="488">
        <v>5</v>
      </c>
      <c r="O26" s="488"/>
      <c r="P26" s="488">
        <v>7</v>
      </c>
      <c r="Q26" s="488"/>
      <c r="R26" s="488">
        <v>5</v>
      </c>
      <c r="S26" s="488"/>
      <c r="T26" s="488">
        <v>5</v>
      </c>
      <c r="U26" s="488"/>
      <c r="V26" s="488">
        <v>6</v>
      </c>
      <c r="W26" s="488"/>
      <c r="X26" s="849">
        <f t="shared" si="14"/>
        <v>0</v>
      </c>
      <c r="Y26" s="622">
        <f t="shared" si="8"/>
        <v>34</v>
      </c>
      <c r="Z26" s="318">
        <f t="shared" si="9"/>
        <v>34</v>
      </c>
      <c r="AA26" s="849">
        <f t="shared" si="10"/>
        <v>0</v>
      </c>
      <c r="AB26" s="503">
        <f t="shared" si="11"/>
        <v>55</v>
      </c>
    </row>
    <row r="27" spans="1:28" x14ac:dyDescent="0.25">
      <c r="A27" s="217" t="s">
        <v>372</v>
      </c>
      <c r="B27" s="488" t="s">
        <v>48</v>
      </c>
      <c r="C27" s="476">
        <v>1</v>
      </c>
      <c r="D27" s="476"/>
      <c r="E27" s="476">
        <v>10</v>
      </c>
      <c r="F27" s="476"/>
      <c r="G27" s="476">
        <v>6</v>
      </c>
      <c r="H27" s="476">
        <v>1</v>
      </c>
      <c r="I27" s="849">
        <f t="shared" si="12"/>
        <v>1</v>
      </c>
      <c r="J27" s="625">
        <f t="shared" si="13"/>
        <v>17</v>
      </c>
      <c r="K27" s="318">
        <f t="shared" si="4"/>
        <v>18</v>
      </c>
      <c r="L27" s="476">
        <v>4</v>
      </c>
      <c r="M27" s="476"/>
      <c r="N27" s="488">
        <v>7</v>
      </c>
      <c r="O27" s="488"/>
      <c r="P27" s="488">
        <v>6</v>
      </c>
      <c r="Q27" s="488"/>
      <c r="R27" s="488">
        <v>15</v>
      </c>
      <c r="S27" s="488"/>
      <c r="T27" s="488">
        <v>8</v>
      </c>
      <c r="U27" s="488"/>
      <c r="V27" s="488">
        <v>10</v>
      </c>
      <c r="W27" s="488"/>
      <c r="X27" s="849">
        <f t="shared" si="14"/>
        <v>0</v>
      </c>
      <c r="Y27" s="622">
        <f t="shared" si="8"/>
        <v>50</v>
      </c>
      <c r="Z27" s="318">
        <f t="shared" si="9"/>
        <v>50</v>
      </c>
      <c r="AA27" s="849">
        <f t="shared" si="10"/>
        <v>1</v>
      </c>
      <c r="AB27" s="503">
        <f t="shared" si="11"/>
        <v>68</v>
      </c>
    </row>
    <row r="28" spans="1:28" x14ac:dyDescent="0.25">
      <c r="A28" s="217" t="s">
        <v>373</v>
      </c>
      <c r="B28" s="488" t="s">
        <v>50</v>
      </c>
      <c r="C28" s="476">
        <v>3</v>
      </c>
      <c r="D28" s="476"/>
      <c r="E28" s="476">
        <v>8</v>
      </c>
      <c r="F28" s="476"/>
      <c r="G28" s="476">
        <v>2</v>
      </c>
      <c r="H28" s="476"/>
      <c r="I28" s="849">
        <f t="shared" si="12"/>
        <v>0</v>
      </c>
      <c r="J28" s="625">
        <f t="shared" si="13"/>
        <v>13</v>
      </c>
      <c r="K28" s="318">
        <f t="shared" si="4"/>
        <v>13</v>
      </c>
      <c r="L28" s="476">
        <v>3</v>
      </c>
      <c r="M28" s="476">
        <v>1</v>
      </c>
      <c r="N28" s="488">
        <v>1</v>
      </c>
      <c r="O28" s="488"/>
      <c r="P28" s="488">
        <v>2</v>
      </c>
      <c r="Q28" s="488"/>
      <c r="R28" s="488">
        <v>2</v>
      </c>
      <c r="S28" s="488"/>
      <c r="T28" s="488">
        <v>3</v>
      </c>
      <c r="U28" s="488"/>
      <c r="V28" s="488">
        <v>4</v>
      </c>
      <c r="W28" s="488"/>
      <c r="X28" s="849">
        <f t="shared" si="14"/>
        <v>1</v>
      </c>
      <c r="Y28" s="622">
        <f t="shared" si="8"/>
        <v>15</v>
      </c>
      <c r="Z28" s="318">
        <f t="shared" si="9"/>
        <v>16</v>
      </c>
      <c r="AA28" s="849">
        <f t="shared" si="10"/>
        <v>1</v>
      </c>
      <c r="AB28" s="503">
        <f t="shared" si="11"/>
        <v>29</v>
      </c>
    </row>
    <row r="29" spans="1:28" x14ac:dyDescent="0.25">
      <c r="A29" s="217"/>
      <c r="B29" s="525" t="s">
        <v>52</v>
      </c>
      <c r="C29" s="525">
        <f>SUM(C20:C28)</f>
        <v>53</v>
      </c>
      <c r="D29" s="525">
        <f t="shared" ref="D29:J29" si="15">SUM(D20:D28)</f>
        <v>0</v>
      </c>
      <c r="E29" s="525">
        <f t="shared" si="15"/>
        <v>71</v>
      </c>
      <c r="F29" s="525">
        <f t="shared" si="15"/>
        <v>0</v>
      </c>
      <c r="G29" s="525">
        <f t="shared" si="15"/>
        <v>50</v>
      </c>
      <c r="H29" s="525">
        <f t="shared" si="15"/>
        <v>1</v>
      </c>
      <c r="I29" s="526">
        <f t="shared" si="15"/>
        <v>1</v>
      </c>
      <c r="J29" s="526">
        <f t="shared" si="15"/>
        <v>174</v>
      </c>
      <c r="K29" s="527">
        <f t="shared" si="4"/>
        <v>175</v>
      </c>
      <c r="L29" s="525">
        <f t="shared" ref="L29:Y29" si="16">SUM(L20:L28)</f>
        <v>59</v>
      </c>
      <c r="M29" s="525">
        <f t="shared" si="16"/>
        <v>1</v>
      </c>
      <c r="N29" s="525">
        <f t="shared" si="16"/>
        <v>47</v>
      </c>
      <c r="O29" s="525">
        <f t="shared" si="16"/>
        <v>1</v>
      </c>
      <c r="P29" s="525">
        <f t="shared" si="16"/>
        <v>56</v>
      </c>
      <c r="Q29" s="525">
        <f t="shared" si="16"/>
        <v>0</v>
      </c>
      <c r="R29" s="525">
        <f t="shared" si="16"/>
        <v>66</v>
      </c>
      <c r="S29" s="525">
        <f t="shared" si="16"/>
        <v>0</v>
      </c>
      <c r="T29" s="525">
        <f t="shared" si="16"/>
        <v>49</v>
      </c>
      <c r="U29" s="525">
        <f t="shared" si="16"/>
        <v>0</v>
      </c>
      <c r="V29" s="525">
        <f t="shared" si="16"/>
        <v>63</v>
      </c>
      <c r="W29" s="525">
        <f t="shared" si="16"/>
        <v>0</v>
      </c>
      <c r="X29" s="526">
        <f t="shared" si="16"/>
        <v>2</v>
      </c>
      <c r="Y29" s="526">
        <f t="shared" si="16"/>
        <v>340</v>
      </c>
      <c r="Z29" s="527">
        <f t="shared" si="9"/>
        <v>342</v>
      </c>
      <c r="AA29" s="527">
        <f t="shared" si="10"/>
        <v>3</v>
      </c>
      <c r="AB29" s="526">
        <f>SUM(AB20:AB28)</f>
        <v>517</v>
      </c>
    </row>
    <row r="30" spans="1:28" x14ac:dyDescent="0.25">
      <c r="A30" s="217"/>
      <c r="B30" s="496"/>
      <c r="C30" s="496"/>
      <c r="D30" s="496"/>
      <c r="E30" s="496"/>
      <c r="F30" s="496"/>
      <c r="G30" s="496"/>
      <c r="H30" s="496"/>
      <c r="I30" s="622"/>
      <c r="J30" s="625"/>
      <c r="K30" s="318"/>
      <c r="L30" s="496"/>
      <c r="M30" s="496"/>
      <c r="N30" s="496"/>
      <c r="O30" s="496"/>
      <c r="P30" s="496"/>
      <c r="Q30" s="496"/>
      <c r="R30" s="496"/>
      <c r="S30" s="496"/>
      <c r="T30" s="496"/>
      <c r="U30" s="496"/>
      <c r="V30" s="496"/>
      <c r="W30" s="496"/>
      <c r="X30" s="622"/>
      <c r="Y30" s="622"/>
      <c r="Z30" s="318"/>
      <c r="AA30" s="849"/>
      <c r="AB30" s="503"/>
    </row>
    <row r="31" spans="1:28" x14ac:dyDescent="0.25">
      <c r="A31" s="217" t="s">
        <v>374</v>
      </c>
      <c r="B31" s="488" t="s">
        <v>53</v>
      </c>
      <c r="C31" s="476">
        <v>15</v>
      </c>
      <c r="D31" s="476"/>
      <c r="E31" s="476">
        <v>20</v>
      </c>
      <c r="F31" s="476">
        <v>3</v>
      </c>
      <c r="G31" s="476">
        <v>18</v>
      </c>
      <c r="H31" s="476">
        <v>2</v>
      </c>
      <c r="I31" s="849">
        <f t="shared" ref="I31:I37" si="17">D31+F31+H31</f>
        <v>5</v>
      </c>
      <c r="J31" s="625">
        <f>C31+E31+G31</f>
        <v>53</v>
      </c>
      <c r="K31" s="318">
        <f t="shared" si="4"/>
        <v>58</v>
      </c>
      <c r="L31" s="476">
        <v>10</v>
      </c>
      <c r="M31" s="476"/>
      <c r="N31" s="476">
        <v>12</v>
      </c>
      <c r="O31" s="476"/>
      <c r="P31" s="476">
        <v>14</v>
      </c>
      <c r="Q31" s="476"/>
      <c r="R31" s="476">
        <v>13</v>
      </c>
      <c r="S31" s="476"/>
      <c r="T31" s="476">
        <v>12</v>
      </c>
      <c r="U31" s="476"/>
      <c r="V31" s="476">
        <v>7</v>
      </c>
      <c r="W31" s="476"/>
      <c r="X31" s="849">
        <f>M31+O31+Q31+S31+U31+W31</f>
        <v>0</v>
      </c>
      <c r="Y31" s="622">
        <f t="shared" ref="Y31:Y37" si="18">L31+N31+P31+R31+T31+V31</f>
        <v>68</v>
      </c>
      <c r="Z31" s="318">
        <f t="shared" ref="Z31:Z38" si="19">Y31+X31</f>
        <v>68</v>
      </c>
      <c r="AA31" s="849">
        <f t="shared" ref="AA31:AA38" si="20">I31+X31</f>
        <v>5</v>
      </c>
      <c r="AB31" s="503">
        <f t="shared" ref="AB31:AB37" si="21">Z31+K31</f>
        <v>126</v>
      </c>
    </row>
    <row r="32" spans="1:28" x14ac:dyDescent="0.25">
      <c r="A32" s="217" t="s">
        <v>375</v>
      </c>
      <c r="B32" s="488" t="s">
        <v>54</v>
      </c>
      <c r="C32" s="476">
        <v>5</v>
      </c>
      <c r="D32" s="476"/>
      <c r="E32" s="476">
        <v>4</v>
      </c>
      <c r="F32" s="476"/>
      <c r="G32" s="476">
        <v>10</v>
      </c>
      <c r="H32" s="476"/>
      <c r="I32" s="849">
        <f t="shared" si="17"/>
        <v>0</v>
      </c>
      <c r="J32" s="625">
        <f t="shared" ref="J32:J37" si="22">C32+E32+G32</f>
        <v>19</v>
      </c>
      <c r="K32" s="318">
        <f t="shared" si="4"/>
        <v>19</v>
      </c>
      <c r="L32" s="476">
        <v>4</v>
      </c>
      <c r="M32" s="476"/>
      <c r="N32" s="476">
        <v>8</v>
      </c>
      <c r="O32" s="476"/>
      <c r="P32" s="476">
        <v>8</v>
      </c>
      <c r="Q32" s="476"/>
      <c r="R32" s="476">
        <v>5</v>
      </c>
      <c r="S32" s="476">
        <v>1</v>
      </c>
      <c r="T32" s="476">
        <v>9</v>
      </c>
      <c r="U32" s="476"/>
      <c r="V32" s="476">
        <v>5</v>
      </c>
      <c r="W32" s="476"/>
      <c r="X32" s="849">
        <f t="shared" ref="X32:X37" si="23">M32+O32+Q32+S32+U32+W32</f>
        <v>1</v>
      </c>
      <c r="Y32" s="622">
        <f t="shared" si="18"/>
        <v>39</v>
      </c>
      <c r="Z32" s="318">
        <f t="shared" si="19"/>
        <v>40</v>
      </c>
      <c r="AA32" s="849">
        <f t="shared" si="20"/>
        <v>1</v>
      </c>
      <c r="AB32" s="503">
        <f t="shared" si="21"/>
        <v>59</v>
      </c>
    </row>
    <row r="33" spans="1:28" x14ac:dyDescent="0.25">
      <c r="A33" s="217" t="s">
        <v>376</v>
      </c>
      <c r="B33" s="488" t="s">
        <v>55</v>
      </c>
      <c r="C33" s="628"/>
      <c r="D33" s="628"/>
      <c r="E33" s="628"/>
      <c r="F33" s="628"/>
      <c r="G33" s="628"/>
      <c r="H33" s="628"/>
      <c r="I33" s="631">
        <f t="shared" si="17"/>
        <v>0</v>
      </c>
      <c r="J33" s="727">
        <f t="shared" si="22"/>
        <v>0</v>
      </c>
      <c r="K33" s="631">
        <f t="shared" si="4"/>
        <v>0</v>
      </c>
      <c r="L33" s="628"/>
      <c r="M33" s="628"/>
      <c r="N33" s="628"/>
      <c r="O33" s="628"/>
      <c r="P33" s="628"/>
      <c r="Q33" s="628"/>
      <c r="R33" s="628"/>
      <c r="S33" s="628"/>
      <c r="T33" s="628"/>
      <c r="U33" s="628"/>
      <c r="V33" s="628"/>
      <c r="W33" s="628"/>
      <c r="X33" s="631">
        <f t="shared" si="23"/>
        <v>0</v>
      </c>
      <c r="Y33" s="631">
        <f t="shared" si="18"/>
        <v>0</v>
      </c>
      <c r="Z33" s="631">
        <f t="shared" si="19"/>
        <v>0</v>
      </c>
      <c r="AA33" s="631">
        <f t="shared" si="20"/>
        <v>0</v>
      </c>
      <c r="AB33" s="727">
        <f t="shared" si="21"/>
        <v>0</v>
      </c>
    </row>
    <row r="34" spans="1:28" x14ac:dyDescent="0.25">
      <c r="A34" s="217" t="s">
        <v>377</v>
      </c>
      <c r="B34" s="488" t="s">
        <v>56</v>
      </c>
      <c r="C34" s="476">
        <v>4</v>
      </c>
      <c r="D34" s="476"/>
      <c r="E34" s="476">
        <v>9</v>
      </c>
      <c r="F34" s="476"/>
      <c r="G34" s="476">
        <v>4</v>
      </c>
      <c r="H34" s="476">
        <v>1</v>
      </c>
      <c r="I34" s="849">
        <f t="shared" si="17"/>
        <v>1</v>
      </c>
      <c r="J34" s="625">
        <f t="shared" si="22"/>
        <v>17</v>
      </c>
      <c r="K34" s="318">
        <f t="shared" si="4"/>
        <v>18</v>
      </c>
      <c r="L34" s="476">
        <v>11</v>
      </c>
      <c r="M34" s="476"/>
      <c r="N34" s="476">
        <v>12</v>
      </c>
      <c r="O34" s="476"/>
      <c r="P34" s="476">
        <v>6</v>
      </c>
      <c r="Q34" s="476"/>
      <c r="R34" s="476">
        <v>10</v>
      </c>
      <c r="S34" s="476"/>
      <c r="T34" s="476">
        <v>15</v>
      </c>
      <c r="U34" s="476"/>
      <c r="V34" s="476">
        <v>3</v>
      </c>
      <c r="W34" s="476"/>
      <c r="X34" s="849">
        <f t="shared" si="23"/>
        <v>0</v>
      </c>
      <c r="Y34" s="622">
        <f t="shared" si="18"/>
        <v>57</v>
      </c>
      <c r="Z34" s="318">
        <f t="shared" si="19"/>
        <v>57</v>
      </c>
      <c r="AA34" s="849">
        <f t="shared" si="20"/>
        <v>1</v>
      </c>
      <c r="AB34" s="503">
        <f t="shared" si="21"/>
        <v>75</v>
      </c>
    </row>
    <row r="35" spans="1:28" x14ac:dyDescent="0.25">
      <c r="A35" s="217" t="s">
        <v>378</v>
      </c>
      <c r="B35" s="488" t="s">
        <v>57</v>
      </c>
      <c r="C35" s="476">
        <v>6</v>
      </c>
      <c r="D35" s="476">
        <v>1</v>
      </c>
      <c r="E35" s="476">
        <v>16</v>
      </c>
      <c r="F35" s="476">
        <v>1</v>
      </c>
      <c r="G35" s="476">
        <v>14</v>
      </c>
      <c r="H35" s="476">
        <v>4</v>
      </c>
      <c r="I35" s="849">
        <f>D35+F35+H35</f>
        <v>6</v>
      </c>
      <c r="J35" s="625">
        <f t="shared" si="22"/>
        <v>36</v>
      </c>
      <c r="K35" s="318">
        <f t="shared" si="4"/>
        <v>42</v>
      </c>
      <c r="L35" s="476">
        <v>10</v>
      </c>
      <c r="M35" s="476">
        <v>1</v>
      </c>
      <c r="N35" s="476">
        <v>10</v>
      </c>
      <c r="O35" s="476">
        <v>3</v>
      </c>
      <c r="P35" s="476">
        <v>9</v>
      </c>
      <c r="Q35" s="476">
        <v>1</v>
      </c>
      <c r="R35" s="476">
        <v>5</v>
      </c>
      <c r="S35" s="476">
        <v>1</v>
      </c>
      <c r="T35" s="476">
        <v>4</v>
      </c>
      <c r="U35" s="476"/>
      <c r="V35" s="476">
        <v>11</v>
      </c>
      <c r="W35" s="476">
        <v>3</v>
      </c>
      <c r="X35" s="849">
        <f t="shared" si="23"/>
        <v>9</v>
      </c>
      <c r="Y35" s="622">
        <f t="shared" si="18"/>
        <v>49</v>
      </c>
      <c r="Z35" s="318">
        <f t="shared" si="19"/>
        <v>58</v>
      </c>
      <c r="AA35" s="849">
        <f t="shared" si="20"/>
        <v>15</v>
      </c>
      <c r="AB35" s="503">
        <f t="shared" si="21"/>
        <v>100</v>
      </c>
    </row>
    <row r="36" spans="1:28" x14ac:dyDescent="0.25">
      <c r="A36" s="217" t="s">
        <v>379</v>
      </c>
      <c r="B36" s="488" t="s">
        <v>58</v>
      </c>
      <c r="C36" s="476">
        <v>7</v>
      </c>
      <c r="D36" s="476">
        <v>1</v>
      </c>
      <c r="E36" s="476">
        <v>10</v>
      </c>
      <c r="F36" s="476"/>
      <c r="G36" s="476">
        <v>4</v>
      </c>
      <c r="H36" s="476"/>
      <c r="I36" s="849">
        <f t="shared" si="17"/>
        <v>1</v>
      </c>
      <c r="J36" s="625">
        <f t="shared" si="22"/>
        <v>21</v>
      </c>
      <c r="K36" s="318">
        <f t="shared" si="4"/>
        <v>22</v>
      </c>
      <c r="L36" s="476">
        <v>14</v>
      </c>
      <c r="M36" s="476"/>
      <c r="N36" s="476">
        <v>11</v>
      </c>
      <c r="O36" s="476"/>
      <c r="P36" s="476">
        <v>7</v>
      </c>
      <c r="Q36" s="476"/>
      <c r="R36" s="476">
        <v>7</v>
      </c>
      <c r="S36" s="476"/>
      <c r="T36" s="476">
        <v>13</v>
      </c>
      <c r="U36" s="476"/>
      <c r="V36" s="476">
        <v>4</v>
      </c>
      <c r="W36" s="476"/>
      <c r="X36" s="849">
        <f t="shared" si="23"/>
        <v>0</v>
      </c>
      <c r="Y36" s="622">
        <f t="shared" si="18"/>
        <v>56</v>
      </c>
      <c r="Z36" s="318">
        <f t="shared" si="19"/>
        <v>56</v>
      </c>
      <c r="AA36" s="849">
        <f t="shared" si="20"/>
        <v>1</v>
      </c>
      <c r="AB36" s="503">
        <f t="shared" si="21"/>
        <v>78</v>
      </c>
    </row>
    <row r="37" spans="1:28" x14ac:dyDescent="0.25">
      <c r="A37" s="217" t="s">
        <v>380</v>
      </c>
      <c r="B37" s="488" t="s">
        <v>59</v>
      </c>
      <c r="C37" s="476">
        <v>3</v>
      </c>
      <c r="D37" s="476"/>
      <c r="E37" s="476">
        <v>6</v>
      </c>
      <c r="F37" s="476"/>
      <c r="G37" s="476">
        <v>1</v>
      </c>
      <c r="H37" s="476"/>
      <c r="I37" s="849">
        <f t="shared" si="17"/>
        <v>0</v>
      </c>
      <c r="J37" s="625">
        <f t="shared" si="22"/>
        <v>10</v>
      </c>
      <c r="K37" s="318">
        <f t="shared" si="4"/>
        <v>10</v>
      </c>
      <c r="L37" s="476">
        <v>3</v>
      </c>
      <c r="M37" s="476"/>
      <c r="N37" s="476">
        <v>1</v>
      </c>
      <c r="O37" s="476"/>
      <c r="P37" s="476">
        <v>1</v>
      </c>
      <c r="Q37" s="476"/>
      <c r="R37" s="476">
        <v>4</v>
      </c>
      <c r="S37" s="476"/>
      <c r="T37" s="476">
        <v>1</v>
      </c>
      <c r="U37" s="476"/>
      <c r="V37" s="476">
        <v>1</v>
      </c>
      <c r="W37" s="476"/>
      <c r="X37" s="849">
        <f t="shared" si="23"/>
        <v>0</v>
      </c>
      <c r="Y37" s="622">
        <f t="shared" si="18"/>
        <v>11</v>
      </c>
      <c r="Z37" s="852">
        <f t="shared" si="19"/>
        <v>11</v>
      </c>
      <c r="AA37" s="849">
        <f t="shared" si="20"/>
        <v>0</v>
      </c>
      <c r="AB37" s="503">
        <f t="shared" si="21"/>
        <v>21</v>
      </c>
    </row>
    <row r="38" spans="1:28" x14ac:dyDescent="0.25">
      <c r="A38" s="217"/>
      <c r="B38" s="525" t="s">
        <v>60</v>
      </c>
      <c r="C38" s="525">
        <f t="shared" ref="C38" si="24">SUM(C31:C37)</f>
        <v>40</v>
      </c>
      <c r="D38" s="525">
        <f t="shared" ref="D38" si="25">SUM(D31:D37)</f>
        <v>2</v>
      </c>
      <c r="E38" s="525">
        <f t="shared" ref="E38" si="26">SUM(E31:E37)</f>
        <v>65</v>
      </c>
      <c r="F38" s="525">
        <f t="shared" ref="F38" si="27">SUM(F31:F37)</f>
        <v>4</v>
      </c>
      <c r="G38" s="525">
        <f t="shared" ref="G38" si="28">SUM(G31:G37)</f>
        <v>51</v>
      </c>
      <c r="H38" s="525">
        <f t="shared" ref="H38" si="29">SUM(H31:H37)</f>
        <v>7</v>
      </c>
      <c r="I38" s="526">
        <f t="shared" ref="I38" si="30">SUM(I31:I37)</f>
        <v>13</v>
      </c>
      <c r="J38" s="526">
        <f t="shared" ref="J38" si="31">SUM(J31:J37)</f>
        <v>156</v>
      </c>
      <c r="K38" s="527">
        <f t="shared" si="4"/>
        <v>169</v>
      </c>
      <c r="L38" s="525">
        <f>SUM(L31:L37)</f>
        <v>52</v>
      </c>
      <c r="M38" s="525">
        <f t="shared" ref="M38:Y38" si="32">SUM(M31:M37)</f>
        <v>1</v>
      </c>
      <c r="N38" s="525">
        <f t="shared" si="32"/>
        <v>54</v>
      </c>
      <c r="O38" s="525">
        <f t="shared" si="32"/>
        <v>3</v>
      </c>
      <c r="P38" s="525">
        <f t="shared" si="32"/>
        <v>45</v>
      </c>
      <c r="Q38" s="525">
        <f t="shared" si="32"/>
        <v>1</v>
      </c>
      <c r="R38" s="525">
        <f t="shared" si="32"/>
        <v>44</v>
      </c>
      <c r="S38" s="525">
        <f t="shared" si="32"/>
        <v>2</v>
      </c>
      <c r="T38" s="525">
        <f t="shared" si="32"/>
        <v>54</v>
      </c>
      <c r="U38" s="525">
        <f t="shared" si="32"/>
        <v>0</v>
      </c>
      <c r="V38" s="525">
        <f t="shared" si="32"/>
        <v>31</v>
      </c>
      <c r="W38" s="525">
        <f t="shared" si="32"/>
        <v>3</v>
      </c>
      <c r="X38" s="526">
        <f t="shared" si="32"/>
        <v>10</v>
      </c>
      <c r="Y38" s="526">
        <f t="shared" si="32"/>
        <v>280</v>
      </c>
      <c r="Z38" s="527">
        <f t="shared" si="19"/>
        <v>290</v>
      </c>
      <c r="AA38" s="527">
        <f t="shared" si="20"/>
        <v>23</v>
      </c>
      <c r="AB38" s="526">
        <f t="shared" ref="AB38" si="33">SUM(AB31:AB37)</f>
        <v>459</v>
      </c>
    </row>
    <row r="39" spans="1:28" x14ac:dyDescent="0.25">
      <c r="A39" s="217"/>
      <c r="B39" s="496"/>
      <c r="C39" s="496"/>
      <c r="D39" s="496"/>
      <c r="E39" s="496"/>
      <c r="F39" s="496"/>
      <c r="G39" s="496"/>
      <c r="H39" s="496"/>
      <c r="I39" s="622"/>
      <c r="J39" s="625"/>
      <c r="K39" s="318"/>
      <c r="L39" s="496"/>
      <c r="M39" s="496"/>
      <c r="N39" s="496"/>
      <c r="O39" s="496"/>
      <c r="P39" s="496"/>
      <c r="Q39" s="496"/>
      <c r="R39" s="496"/>
      <c r="S39" s="496"/>
      <c r="T39" s="496"/>
      <c r="U39" s="496"/>
      <c r="V39" s="496"/>
      <c r="W39" s="496"/>
      <c r="X39" s="622"/>
      <c r="Y39" s="622"/>
      <c r="Z39" s="318"/>
      <c r="AA39" s="849"/>
      <c r="AB39" s="503"/>
    </row>
    <row r="40" spans="1:28" x14ac:dyDescent="0.25">
      <c r="A40" s="217" t="s">
        <v>384</v>
      </c>
      <c r="B40" s="488" t="s">
        <v>61</v>
      </c>
      <c r="C40" s="476">
        <v>12</v>
      </c>
      <c r="D40" s="476"/>
      <c r="E40" s="476">
        <v>8</v>
      </c>
      <c r="F40" s="476"/>
      <c r="G40" s="476">
        <v>6</v>
      </c>
      <c r="H40" s="476"/>
      <c r="I40" s="849">
        <f>D40+F40+H40</f>
        <v>0</v>
      </c>
      <c r="J40" s="625">
        <f>C40+E40+G40</f>
        <v>26</v>
      </c>
      <c r="K40" s="318">
        <f t="shared" si="4"/>
        <v>26</v>
      </c>
      <c r="L40" s="488">
        <v>9</v>
      </c>
      <c r="M40" s="488"/>
      <c r="N40" s="488">
        <v>6</v>
      </c>
      <c r="O40" s="488"/>
      <c r="P40" s="488">
        <v>12</v>
      </c>
      <c r="Q40" s="488"/>
      <c r="R40" s="488">
        <v>3</v>
      </c>
      <c r="S40" s="488"/>
      <c r="T40" s="488">
        <v>8</v>
      </c>
      <c r="U40" s="488"/>
      <c r="V40" s="488">
        <v>8</v>
      </c>
      <c r="W40" s="488"/>
      <c r="X40" s="849">
        <f>M40+O40+Q40+S40+U40+W40</f>
        <v>0</v>
      </c>
      <c r="Y40" s="622">
        <f t="shared" ref="Y40:Y47" si="34">L40+N40+P40+R40+T40+V40</f>
        <v>46</v>
      </c>
      <c r="Z40" s="318">
        <f t="shared" ref="Z40:Z47" si="35">Y40+X40</f>
        <v>46</v>
      </c>
      <c r="AA40" s="849">
        <f t="shared" ref="AA40:AA48" si="36">I40+X40</f>
        <v>0</v>
      </c>
      <c r="AB40" s="503">
        <f t="shared" ref="AB40:AB47" si="37">Z40+K40</f>
        <v>72</v>
      </c>
    </row>
    <row r="41" spans="1:28" x14ac:dyDescent="0.25">
      <c r="A41" s="217" t="s">
        <v>385</v>
      </c>
      <c r="B41" s="488" t="s">
        <v>62</v>
      </c>
      <c r="C41" s="628"/>
      <c r="D41" s="628"/>
      <c r="E41" s="628"/>
      <c r="F41" s="628"/>
      <c r="G41" s="628"/>
      <c r="H41" s="628"/>
      <c r="I41" s="631">
        <f t="shared" ref="I41:I47" si="38">D41+F41+H41</f>
        <v>0</v>
      </c>
      <c r="J41" s="727">
        <f>C41+E41+G41</f>
        <v>0</v>
      </c>
      <c r="K41" s="631">
        <f t="shared" si="4"/>
        <v>0</v>
      </c>
      <c r="L41" s="628"/>
      <c r="M41" s="628"/>
      <c r="N41" s="628"/>
      <c r="O41" s="628"/>
      <c r="P41" s="628"/>
      <c r="Q41" s="628"/>
      <c r="R41" s="628"/>
      <c r="S41" s="628"/>
      <c r="T41" s="628"/>
      <c r="U41" s="628"/>
      <c r="V41" s="628"/>
      <c r="W41" s="628"/>
      <c r="X41" s="631">
        <f t="shared" ref="X41:X47" si="39">M41+O41+Q41+S41+U41+W41</f>
        <v>0</v>
      </c>
      <c r="Y41" s="631">
        <f t="shared" si="34"/>
        <v>0</v>
      </c>
      <c r="Z41" s="631">
        <f t="shared" si="35"/>
        <v>0</v>
      </c>
      <c r="AA41" s="631">
        <f t="shared" si="36"/>
        <v>0</v>
      </c>
      <c r="AB41" s="727">
        <f t="shared" si="37"/>
        <v>0</v>
      </c>
    </row>
    <row r="42" spans="1:28" x14ac:dyDescent="0.25">
      <c r="A42" s="217" t="s">
        <v>386</v>
      </c>
      <c r="B42" s="488" t="s">
        <v>63</v>
      </c>
      <c r="C42" s="476">
        <v>6</v>
      </c>
      <c r="D42" s="476"/>
      <c r="E42" s="488">
        <v>0</v>
      </c>
      <c r="F42" s="488"/>
      <c r="G42" s="488">
        <v>4</v>
      </c>
      <c r="H42" s="488"/>
      <c r="I42" s="849">
        <f t="shared" si="38"/>
        <v>0</v>
      </c>
      <c r="J42" s="625">
        <f t="shared" ref="J42:J47" si="40">C42+E42+G42</f>
        <v>10</v>
      </c>
      <c r="K42" s="318">
        <f t="shared" si="4"/>
        <v>10</v>
      </c>
      <c r="L42" s="488">
        <v>5</v>
      </c>
      <c r="M42" s="488"/>
      <c r="N42" s="488">
        <v>3</v>
      </c>
      <c r="O42" s="488"/>
      <c r="P42" s="488">
        <v>7</v>
      </c>
      <c r="Q42" s="488"/>
      <c r="R42" s="488">
        <v>5</v>
      </c>
      <c r="S42" s="488"/>
      <c r="T42" s="488">
        <v>5</v>
      </c>
      <c r="U42" s="488"/>
      <c r="V42" s="488">
        <v>3</v>
      </c>
      <c r="W42" s="488"/>
      <c r="X42" s="849">
        <f t="shared" si="39"/>
        <v>0</v>
      </c>
      <c r="Y42" s="622">
        <f t="shared" si="34"/>
        <v>28</v>
      </c>
      <c r="Z42" s="318">
        <f t="shared" si="35"/>
        <v>28</v>
      </c>
      <c r="AA42" s="849">
        <f t="shared" si="36"/>
        <v>0</v>
      </c>
      <c r="AB42" s="503">
        <f t="shared" si="37"/>
        <v>38</v>
      </c>
    </row>
    <row r="43" spans="1:28" x14ac:dyDescent="0.25">
      <c r="A43" s="217" t="s">
        <v>387</v>
      </c>
      <c r="B43" s="488" t="s">
        <v>64</v>
      </c>
      <c r="C43" s="476">
        <v>4</v>
      </c>
      <c r="D43" s="476"/>
      <c r="E43" s="488">
        <v>5</v>
      </c>
      <c r="F43" s="488"/>
      <c r="G43" s="488">
        <v>3</v>
      </c>
      <c r="H43" s="488"/>
      <c r="I43" s="849">
        <f t="shared" si="38"/>
        <v>0</v>
      </c>
      <c r="J43" s="625">
        <f t="shared" si="40"/>
        <v>12</v>
      </c>
      <c r="K43" s="318">
        <f t="shared" si="4"/>
        <v>12</v>
      </c>
      <c r="L43" s="488">
        <v>5</v>
      </c>
      <c r="M43" s="488"/>
      <c r="N43" s="488">
        <v>1</v>
      </c>
      <c r="O43" s="488"/>
      <c r="P43" s="488">
        <v>4</v>
      </c>
      <c r="Q43" s="488"/>
      <c r="R43" s="488">
        <v>4</v>
      </c>
      <c r="S43" s="488"/>
      <c r="T43" s="488">
        <v>1</v>
      </c>
      <c r="U43" s="488"/>
      <c r="V43" s="488">
        <v>2</v>
      </c>
      <c r="W43" s="488"/>
      <c r="X43" s="849">
        <f t="shared" si="39"/>
        <v>0</v>
      </c>
      <c r="Y43" s="622">
        <f t="shared" si="34"/>
        <v>17</v>
      </c>
      <c r="Z43" s="318">
        <f t="shared" si="35"/>
        <v>17</v>
      </c>
      <c r="AA43" s="849">
        <f t="shared" si="36"/>
        <v>0</v>
      </c>
      <c r="AB43" s="503">
        <f t="shared" si="37"/>
        <v>29</v>
      </c>
    </row>
    <row r="44" spans="1:28" x14ac:dyDescent="0.25">
      <c r="A44" s="217" t="s">
        <v>388</v>
      </c>
      <c r="B44" s="488" t="s">
        <v>65</v>
      </c>
      <c r="C44" s="476">
        <v>0</v>
      </c>
      <c r="D44" s="476"/>
      <c r="E44" s="488">
        <v>5</v>
      </c>
      <c r="F44" s="488"/>
      <c r="G44" s="488">
        <v>2</v>
      </c>
      <c r="H44" s="488"/>
      <c r="I44" s="849">
        <f t="shared" si="38"/>
        <v>0</v>
      </c>
      <c r="J44" s="625">
        <f t="shared" si="40"/>
        <v>7</v>
      </c>
      <c r="K44" s="318">
        <f t="shared" si="4"/>
        <v>7</v>
      </c>
      <c r="L44" s="488">
        <v>4</v>
      </c>
      <c r="M44" s="488"/>
      <c r="N44" s="488">
        <v>8</v>
      </c>
      <c r="O44" s="488"/>
      <c r="P44" s="488">
        <v>0</v>
      </c>
      <c r="Q44" s="488"/>
      <c r="R44" s="488">
        <v>2</v>
      </c>
      <c r="S44" s="488"/>
      <c r="T44" s="488">
        <v>0</v>
      </c>
      <c r="U44" s="488"/>
      <c r="V44" s="488">
        <v>1</v>
      </c>
      <c r="W44" s="488"/>
      <c r="X44" s="849">
        <f t="shared" si="39"/>
        <v>0</v>
      </c>
      <c r="Y44" s="622">
        <f t="shared" si="34"/>
        <v>15</v>
      </c>
      <c r="Z44" s="318">
        <f t="shared" si="35"/>
        <v>15</v>
      </c>
      <c r="AA44" s="849">
        <f t="shared" si="36"/>
        <v>0</v>
      </c>
      <c r="AB44" s="503">
        <f t="shared" si="37"/>
        <v>22</v>
      </c>
    </row>
    <row r="45" spans="1:28" x14ac:dyDescent="0.25">
      <c r="A45" s="217" t="s">
        <v>381</v>
      </c>
      <c r="B45" s="492" t="s">
        <v>389</v>
      </c>
      <c r="C45" s="476">
        <v>15</v>
      </c>
      <c r="D45" s="476"/>
      <c r="E45" s="488">
        <v>10</v>
      </c>
      <c r="F45" s="488"/>
      <c r="G45" s="488">
        <v>10</v>
      </c>
      <c r="H45" s="488"/>
      <c r="I45" s="849">
        <f t="shared" si="38"/>
        <v>0</v>
      </c>
      <c r="J45" s="625">
        <f t="shared" si="40"/>
        <v>35</v>
      </c>
      <c r="K45" s="318">
        <f t="shared" si="4"/>
        <v>35</v>
      </c>
      <c r="L45" s="488">
        <v>17</v>
      </c>
      <c r="M45" s="488"/>
      <c r="N45" s="488">
        <v>11</v>
      </c>
      <c r="O45" s="488"/>
      <c r="P45" s="488">
        <v>13</v>
      </c>
      <c r="Q45" s="488"/>
      <c r="R45" s="488">
        <v>8</v>
      </c>
      <c r="S45" s="488"/>
      <c r="T45" s="488">
        <v>12</v>
      </c>
      <c r="U45" s="488"/>
      <c r="V45" s="488">
        <v>18</v>
      </c>
      <c r="W45" s="488"/>
      <c r="X45" s="849">
        <f t="shared" si="39"/>
        <v>0</v>
      </c>
      <c r="Y45" s="622">
        <f t="shared" si="34"/>
        <v>79</v>
      </c>
      <c r="Z45" s="318">
        <f t="shared" si="35"/>
        <v>79</v>
      </c>
      <c r="AA45" s="849">
        <f t="shared" si="36"/>
        <v>0</v>
      </c>
      <c r="AB45" s="503">
        <f t="shared" si="37"/>
        <v>114</v>
      </c>
    </row>
    <row r="46" spans="1:28" x14ac:dyDescent="0.25">
      <c r="A46" s="217" t="s">
        <v>382</v>
      </c>
      <c r="B46" s="492" t="s">
        <v>67</v>
      </c>
      <c r="C46" s="476">
        <v>5</v>
      </c>
      <c r="D46" s="476"/>
      <c r="E46" s="476">
        <v>4</v>
      </c>
      <c r="F46" s="476"/>
      <c r="G46" s="476">
        <v>3</v>
      </c>
      <c r="H46" s="476"/>
      <c r="I46" s="849">
        <f t="shared" si="38"/>
        <v>0</v>
      </c>
      <c r="J46" s="625">
        <f t="shared" si="40"/>
        <v>12</v>
      </c>
      <c r="K46" s="318">
        <f t="shared" si="4"/>
        <v>12</v>
      </c>
      <c r="L46" s="476">
        <v>1</v>
      </c>
      <c r="M46" s="476"/>
      <c r="N46" s="476">
        <v>4</v>
      </c>
      <c r="O46" s="476"/>
      <c r="P46" s="476">
        <v>1</v>
      </c>
      <c r="Q46" s="476"/>
      <c r="R46" s="476">
        <v>4</v>
      </c>
      <c r="S46" s="476"/>
      <c r="T46" s="476">
        <v>4</v>
      </c>
      <c r="U46" s="476"/>
      <c r="V46" s="476">
        <v>5</v>
      </c>
      <c r="W46" s="476"/>
      <c r="X46" s="849">
        <f t="shared" si="39"/>
        <v>0</v>
      </c>
      <c r="Y46" s="622">
        <f t="shared" si="34"/>
        <v>19</v>
      </c>
      <c r="Z46" s="318">
        <f t="shared" si="35"/>
        <v>19</v>
      </c>
      <c r="AA46" s="849">
        <f t="shared" si="36"/>
        <v>0</v>
      </c>
      <c r="AB46" s="503">
        <f t="shared" si="37"/>
        <v>31</v>
      </c>
    </row>
    <row r="47" spans="1:28" x14ac:dyDescent="0.25">
      <c r="A47" s="217" t="s">
        <v>383</v>
      </c>
      <c r="B47" s="492" t="s">
        <v>66</v>
      </c>
      <c r="C47" s="476">
        <v>2</v>
      </c>
      <c r="D47" s="476"/>
      <c r="E47" s="476">
        <v>2</v>
      </c>
      <c r="F47" s="476"/>
      <c r="G47" s="476">
        <v>2</v>
      </c>
      <c r="H47" s="476"/>
      <c r="I47" s="849">
        <f t="shared" si="38"/>
        <v>0</v>
      </c>
      <c r="J47" s="625">
        <f t="shared" si="40"/>
        <v>6</v>
      </c>
      <c r="K47" s="318">
        <f t="shared" si="4"/>
        <v>6</v>
      </c>
      <c r="L47" s="476">
        <v>6</v>
      </c>
      <c r="M47" s="476"/>
      <c r="N47" s="476">
        <v>4</v>
      </c>
      <c r="O47" s="476"/>
      <c r="P47" s="476">
        <v>2</v>
      </c>
      <c r="Q47" s="476"/>
      <c r="R47" s="476">
        <v>2</v>
      </c>
      <c r="S47" s="476"/>
      <c r="T47" s="476">
        <v>3</v>
      </c>
      <c r="U47" s="476"/>
      <c r="V47" s="476">
        <v>0</v>
      </c>
      <c r="W47" s="476"/>
      <c r="X47" s="849">
        <f t="shared" si="39"/>
        <v>0</v>
      </c>
      <c r="Y47" s="622">
        <f t="shared" si="34"/>
        <v>17</v>
      </c>
      <c r="Z47" s="318">
        <f t="shared" si="35"/>
        <v>17</v>
      </c>
      <c r="AA47" s="849">
        <f t="shared" si="36"/>
        <v>0</v>
      </c>
      <c r="AB47" s="503">
        <f t="shared" si="37"/>
        <v>23</v>
      </c>
    </row>
    <row r="48" spans="1:28" x14ac:dyDescent="0.25">
      <c r="A48" s="217"/>
      <c r="B48" s="525" t="s">
        <v>68</v>
      </c>
      <c r="C48" s="525">
        <f>SUM(C40:C47)</f>
        <v>44</v>
      </c>
      <c r="D48" s="525">
        <f t="shared" ref="D48:J48" si="41">SUM(D40:D47)</f>
        <v>0</v>
      </c>
      <c r="E48" s="525">
        <f t="shared" si="41"/>
        <v>34</v>
      </c>
      <c r="F48" s="525">
        <f t="shared" si="41"/>
        <v>0</v>
      </c>
      <c r="G48" s="525">
        <f t="shared" si="41"/>
        <v>30</v>
      </c>
      <c r="H48" s="525">
        <f t="shared" si="41"/>
        <v>0</v>
      </c>
      <c r="I48" s="526">
        <f t="shared" si="41"/>
        <v>0</v>
      </c>
      <c r="J48" s="526">
        <f t="shared" si="41"/>
        <v>108</v>
      </c>
      <c r="K48" s="527">
        <f t="shared" si="4"/>
        <v>108</v>
      </c>
      <c r="L48" s="525">
        <f t="shared" ref="L48:AB48" si="42">SUM(L40:L47)</f>
        <v>47</v>
      </c>
      <c r="M48" s="525">
        <f t="shared" si="42"/>
        <v>0</v>
      </c>
      <c r="N48" s="525">
        <f t="shared" si="42"/>
        <v>37</v>
      </c>
      <c r="O48" s="525">
        <f t="shared" si="42"/>
        <v>0</v>
      </c>
      <c r="P48" s="525">
        <f t="shared" si="42"/>
        <v>39</v>
      </c>
      <c r="Q48" s="525">
        <f t="shared" si="42"/>
        <v>0</v>
      </c>
      <c r="R48" s="525">
        <f t="shared" si="42"/>
        <v>28</v>
      </c>
      <c r="S48" s="525">
        <f t="shared" si="42"/>
        <v>0</v>
      </c>
      <c r="T48" s="525">
        <f t="shared" si="42"/>
        <v>33</v>
      </c>
      <c r="U48" s="525">
        <f t="shared" si="42"/>
        <v>0</v>
      </c>
      <c r="V48" s="525">
        <f t="shared" si="42"/>
        <v>37</v>
      </c>
      <c r="W48" s="525">
        <f t="shared" si="42"/>
        <v>0</v>
      </c>
      <c r="X48" s="526">
        <f t="shared" si="42"/>
        <v>0</v>
      </c>
      <c r="Y48" s="526">
        <f t="shared" si="42"/>
        <v>221</v>
      </c>
      <c r="Z48" s="527">
        <f>SUM(Z40:Z47)</f>
        <v>221</v>
      </c>
      <c r="AA48" s="527">
        <f t="shared" si="36"/>
        <v>0</v>
      </c>
      <c r="AB48" s="526">
        <f t="shared" si="42"/>
        <v>329</v>
      </c>
    </row>
    <row r="49" spans="1:28" x14ac:dyDescent="0.25">
      <c r="A49" s="217"/>
      <c r="B49" s="496"/>
      <c r="C49" s="496"/>
      <c r="D49" s="496"/>
      <c r="E49" s="496"/>
      <c r="F49" s="496"/>
      <c r="G49" s="496"/>
      <c r="H49" s="496"/>
      <c r="I49" s="622"/>
      <c r="J49" s="625"/>
      <c r="K49" s="318"/>
      <c r="L49" s="496"/>
      <c r="M49" s="496"/>
      <c r="N49" s="496"/>
      <c r="O49" s="496"/>
      <c r="P49" s="496"/>
      <c r="Q49" s="496"/>
      <c r="R49" s="496"/>
      <c r="S49" s="496"/>
      <c r="T49" s="496"/>
      <c r="U49" s="496"/>
      <c r="V49" s="496"/>
      <c r="W49" s="496"/>
      <c r="X49" s="622"/>
      <c r="Y49" s="622"/>
      <c r="Z49" s="318"/>
      <c r="AA49" s="849"/>
      <c r="AB49" s="503"/>
    </row>
    <row r="50" spans="1:28" x14ac:dyDescent="0.25">
      <c r="A50" s="217" t="s">
        <v>391</v>
      </c>
      <c r="B50" s="488" t="s">
        <v>390</v>
      </c>
      <c r="C50" s="476">
        <v>12</v>
      </c>
      <c r="D50" s="476">
        <v>1</v>
      </c>
      <c r="E50" s="476">
        <v>17</v>
      </c>
      <c r="F50" s="476">
        <v>4</v>
      </c>
      <c r="G50" s="476">
        <v>17</v>
      </c>
      <c r="H50" s="476">
        <v>5</v>
      </c>
      <c r="I50" s="849">
        <f t="shared" ref="I50:I51" si="43">D50+F50+H50</f>
        <v>10</v>
      </c>
      <c r="J50" s="625">
        <f>C50+E50+G50</f>
        <v>46</v>
      </c>
      <c r="K50" s="318">
        <f t="shared" si="4"/>
        <v>56</v>
      </c>
      <c r="L50" s="476">
        <v>18</v>
      </c>
      <c r="M50" s="476">
        <v>3</v>
      </c>
      <c r="N50" s="476">
        <v>17</v>
      </c>
      <c r="O50" s="476">
        <v>2</v>
      </c>
      <c r="P50" s="476">
        <v>18</v>
      </c>
      <c r="Q50" s="476"/>
      <c r="R50" s="476">
        <v>13</v>
      </c>
      <c r="S50" s="476"/>
      <c r="T50" s="476">
        <v>23</v>
      </c>
      <c r="U50" s="476">
        <v>2</v>
      </c>
      <c r="V50" s="476">
        <v>17</v>
      </c>
      <c r="W50" s="476"/>
      <c r="X50" s="849">
        <f t="shared" ref="X50:X51" si="44">M50+O50+Q50+S50+U50+W50</f>
        <v>7</v>
      </c>
      <c r="Y50" s="622">
        <f>L50+N50+P50+R50+T50+V50</f>
        <v>106</v>
      </c>
      <c r="Z50" s="318">
        <f>Y50+X50</f>
        <v>113</v>
      </c>
      <c r="AA50" s="849">
        <f>I50+X50</f>
        <v>17</v>
      </c>
      <c r="AB50" s="502">
        <f>Z50+K50</f>
        <v>169</v>
      </c>
    </row>
    <row r="51" spans="1:28" x14ac:dyDescent="0.25">
      <c r="A51" s="217" t="s">
        <v>392</v>
      </c>
      <c r="B51" s="488" t="s">
        <v>71</v>
      </c>
      <c r="C51" s="476">
        <v>14</v>
      </c>
      <c r="D51" s="476"/>
      <c r="E51" s="476">
        <v>7</v>
      </c>
      <c r="F51" s="476"/>
      <c r="G51" s="476">
        <v>13</v>
      </c>
      <c r="H51" s="476">
        <v>1</v>
      </c>
      <c r="I51" s="849">
        <f t="shared" si="43"/>
        <v>1</v>
      </c>
      <c r="J51" s="625">
        <f>C51+E51+G51</f>
        <v>34</v>
      </c>
      <c r="K51" s="318">
        <f t="shared" si="4"/>
        <v>35</v>
      </c>
      <c r="L51" s="476">
        <v>9</v>
      </c>
      <c r="M51" s="476">
        <v>1</v>
      </c>
      <c r="N51" s="476">
        <v>5</v>
      </c>
      <c r="O51" s="476">
        <v>1</v>
      </c>
      <c r="P51" s="476">
        <v>7</v>
      </c>
      <c r="Q51" s="476">
        <v>2</v>
      </c>
      <c r="R51" s="476">
        <v>7</v>
      </c>
      <c r="S51" s="476"/>
      <c r="T51" s="476">
        <v>8</v>
      </c>
      <c r="U51" s="476">
        <v>2</v>
      </c>
      <c r="V51" s="476">
        <v>5</v>
      </c>
      <c r="W51" s="476"/>
      <c r="X51" s="849">
        <f t="shared" si="44"/>
        <v>6</v>
      </c>
      <c r="Y51" s="622">
        <f>L51+N51+P51+R51+T51+V51</f>
        <v>41</v>
      </c>
      <c r="Z51" s="318">
        <f>Y51+X51</f>
        <v>47</v>
      </c>
      <c r="AA51" s="849">
        <f>I51+X51</f>
        <v>7</v>
      </c>
      <c r="AB51" s="502">
        <f>Z51+K51</f>
        <v>82</v>
      </c>
    </row>
    <row r="52" spans="1:28" x14ac:dyDescent="0.25">
      <c r="A52" s="217" t="s">
        <v>393</v>
      </c>
      <c r="B52" s="488" t="s">
        <v>69</v>
      </c>
      <c r="C52" s="476">
        <v>12</v>
      </c>
      <c r="D52" s="476">
        <v>1</v>
      </c>
      <c r="E52" s="476">
        <v>8</v>
      </c>
      <c r="F52" s="476">
        <v>2</v>
      </c>
      <c r="G52" s="476">
        <v>16</v>
      </c>
      <c r="H52" s="476">
        <v>8</v>
      </c>
      <c r="I52" s="849">
        <f>D52+F52+H52</f>
        <v>11</v>
      </c>
      <c r="J52" s="625">
        <f>C52+E52+G52</f>
        <v>36</v>
      </c>
      <c r="K52" s="318">
        <f t="shared" si="4"/>
        <v>47</v>
      </c>
      <c r="L52" s="476">
        <v>12</v>
      </c>
      <c r="M52" s="476"/>
      <c r="N52" s="476">
        <v>18</v>
      </c>
      <c r="O52" s="476"/>
      <c r="P52" s="476">
        <v>6</v>
      </c>
      <c r="Q52" s="476"/>
      <c r="R52" s="476">
        <v>8</v>
      </c>
      <c r="S52" s="476">
        <v>2</v>
      </c>
      <c r="T52" s="476">
        <v>15</v>
      </c>
      <c r="U52" s="476"/>
      <c r="V52" s="476">
        <v>15</v>
      </c>
      <c r="W52" s="476">
        <v>2</v>
      </c>
      <c r="X52" s="849">
        <f>M52+O52+Q52+S52+U52+W52</f>
        <v>4</v>
      </c>
      <c r="Y52" s="622">
        <f>L52+N52+P52+R52+T52+V52</f>
        <v>74</v>
      </c>
      <c r="Z52" s="318">
        <f>Y52+X52</f>
        <v>78</v>
      </c>
      <c r="AA52" s="849">
        <f>I52+X52</f>
        <v>15</v>
      </c>
      <c r="AB52" s="502">
        <f>Z52+K52</f>
        <v>125</v>
      </c>
    </row>
    <row r="53" spans="1:28" x14ac:dyDescent="0.25">
      <c r="A53" s="217" t="s">
        <v>394</v>
      </c>
      <c r="B53" s="488" t="s">
        <v>70</v>
      </c>
      <c r="C53" s="476">
        <v>5</v>
      </c>
      <c r="D53" s="476"/>
      <c r="E53" s="476">
        <v>9</v>
      </c>
      <c r="F53" s="476">
        <v>2</v>
      </c>
      <c r="G53" s="476">
        <v>16</v>
      </c>
      <c r="H53" s="476">
        <v>1</v>
      </c>
      <c r="I53" s="849">
        <f>D53+F53+H53</f>
        <v>3</v>
      </c>
      <c r="J53" s="625">
        <f>C53+E53+G53</f>
        <v>30</v>
      </c>
      <c r="K53" s="318">
        <f t="shared" si="4"/>
        <v>33</v>
      </c>
      <c r="L53" s="476">
        <v>6</v>
      </c>
      <c r="M53" s="476">
        <v>2</v>
      </c>
      <c r="N53" s="476">
        <v>9</v>
      </c>
      <c r="O53" s="476"/>
      <c r="P53" s="476">
        <v>8</v>
      </c>
      <c r="Q53" s="476">
        <v>1</v>
      </c>
      <c r="R53" s="476">
        <v>11</v>
      </c>
      <c r="S53" s="476">
        <v>1</v>
      </c>
      <c r="T53" s="476">
        <v>7</v>
      </c>
      <c r="U53" s="476"/>
      <c r="V53" s="476">
        <v>8</v>
      </c>
      <c r="W53" s="476">
        <v>1</v>
      </c>
      <c r="X53" s="849">
        <f t="shared" ref="X53:X54" si="45">M53+O53+Q53+S53+U53+W53</f>
        <v>5</v>
      </c>
      <c r="Y53" s="622">
        <f>L53+N53+P53+R53+T53+V53</f>
        <v>49</v>
      </c>
      <c r="Z53" s="318">
        <f>Y53+X53</f>
        <v>54</v>
      </c>
      <c r="AA53" s="849">
        <f>I53+X53</f>
        <v>8</v>
      </c>
      <c r="AB53" s="502">
        <f>Z53+K53</f>
        <v>87</v>
      </c>
    </row>
    <row r="54" spans="1:28" x14ac:dyDescent="0.25">
      <c r="A54" s="217"/>
      <c r="B54" s="525" t="s">
        <v>72</v>
      </c>
      <c r="C54" s="525">
        <f t="shared" ref="C54:AB54" si="46">SUM(C50:C53)</f>
        <v>43</v>
      </c>
      <c r="D54" s="525">
        <f t="shared" si="46"/>
        <v>2</v>
      </c>
      <c r="E54" s="525">
        <f t="shared" si="46"/>
        <v>41</v>
      </c>
      <c r="F54" s="525">
        <f t="shared" si="46"/>
        <v>8</v>
      </c>
      <c r="G54" s="525">
        <f t="shared" si="46"/>
        <v>62</v>
      </c>
      <c r="H54" s="525">
        <f t="shared" si="46"/>
        <v>15</v>
      </c>
      <c r="I54" s="526">
        <f t="shared" si="46"/>
        <v>25</v>
      </c>
      <c r="J54" s="526">
        <f t="shared" si="46"/>
        <v>146</v>
      </c>
      <c r="K54" s="527">
        <f t="shared" si="4"/>
        <v>171</v>
      </c>
      <c r="L54" s="525">
        <f t="shared" si="46"/>
        <v>45</v>
      </c>
      <c r="M54" s="525">
        <f t="shared" si="46"/>
        <v>6</v>
      </c>
      <c r="N54" s="525">
        <f t="shared" si="46"/>
        <v>49</v>
      </c>
      <c r="O54" s="525">
        <f t="shared" si="46"/>
        <v>3</v>
      </c>
      <c r="P54" s="525">
        <f t="shared" si="46"/>
        <v>39</v>
      </c>
      <c r="Q54" s="525">
        <f t="shared" si="46"/>
        <v>3</v>
      </c>
      <c r="R54" s="525">
        <f t="shared" si="46"/>
        <v>39</v>
      </c>
      <c r="S54" s="525">
        <f t="shared" si="46"/>
        <v>3</v>
      </c>
      <c r="T54" s="525">
        <f t="shared" si="46"/>
        <v>53</v>
      </c>
      <c r="U54" s="525">
        <f t="shared" si="46"/>
        <v>4</v>
      </c>
      <c r="V54" s="525">
        <f t="shared" si="46"/>
        <v>45</v>
      </c>
      <c r="W54" s="525">
        <f t="shared" si="46"/>
        <v>3</v>
      </c>
      <c r="X54" s="527">
        <f t="shared" si="45"/>
        <v>22</v>
      </c>
      <c r="Y54" s="526">
        <f t="shared" si="46"/>
        <v>270</v>
      </c>
      <c r="Z54" s="527">
        <f>Y54+X54</f>
        <v>292</v>
      </c>
      <c r="AA54" s="527">
        <f>I54+X54</f>
        <v>47</v>
      </c>
      <c r="AB54" s="526">
        <f t="shared" si="46"/>
        <v>463</v>
      </c>
    </row>
    <row r="55" spans="1:28" x14ac:dyDescent="0.25">
      <c r="A55" s="217"/>
      <c r="B55" s="496"/>
      <c r="C55" s="496"/>
      <c r="D55" s="496"/>
      <c r="E55" s="496"/>
      <c r="F55" s="496"/>
      <c r="G55" s="496"/>
      <c r="H55" s="496"/>
      <c r="I55" s="622"/>
      <c r="J55" s="625"/>
      <c r="K55" s="318"/>
      <c r="L55" s="496"/>
      <c r="M55" s="496"/>
      <c r="N55" s="496"/>
      <c r="O55" s="496"/>
      <c r="P55" s="496"/>
      <c r="Q55" s="496"/>
      <c r="R55" s="496"/>
      <c r="S55" s="496"/>
      <c r="T55" s="496"/>
      <c r="U55" s="496"/>
      <c r="V55" s="496"/>
      <c r="W55" s="496"/>
      <c r="X55" s="622"/>
      <c r="Y55" s="622"/>
      <c r="Z55" s="318"/>
      <c r="AA55" s="849"/>
      <c r="AB55" s="503"/>
    </row>
    <row r="56" spans="1:28" x14ac:dyDescent="0.25">
      <c r="A56" s="217">
        <v>2101</v>
      </c>
      <c r="B56" s="488" t="s">
        <v>73</v>
      </c>
      <c r="C56" s="480">
        <v>21</v>
      </c>
      <c r="D56" s="480">
        <v>30</v>
      </c>
      <c r="E56" s="480">
        <v>33</v>
      </c>
      <c r="F56" s="480">
        <v>12</v>
      </c>
      <c r="G56" s="480">
        <v>38</v>
      </c>
      <c r="H56" s="480">
        <v>27</v>
      </c>
      <c r="I56" s="849">
        <f>D56+F56+H56</f>
        <v>69</v>
      </c>
      <c r="J56" s="625">
        <f>C56+E56+G56</f>
        <v>92</v>
      </c>
      <c r="K56" s="318">
        <f t="shared" si="4"/>
        <v>161</v>
      </c>
      <c r="L56" s="476">
        <v>58</v>
      </c>
      <c r="M56" s="476">
        <v>3</v>
      </c>
      <c r="N56" s="476">
        <v>59</v>
      </c>
      <c r="O56" s="476">
        <v>3</v>
      </c>
      <c r="P56" s="476">
        <v>42</v>
      </c>
      <c r="Q56" s="476"/>
      <c r="R56" s="476">
        <v>44</v>
      </c>
      <c r="S56" s="476"/>
      <c r="T56" s="476">
        <v>30</v>
      </c>
      <c r="U56" s="476">
        <v>3</v>
      </c>
      <c r="V56" s="476">
        <v>43</v>
      </c>
      <c r="W56" s="476"/>
      <c r="X56" s="849">
        <f>M56+O56+Q56+S56+U56+W56</f>
        <v>9</v>
      </c>
      <c r="Y56" s="622">
        <f>L56+N56+P56+R56+T56+V56</f>
        <v>276</v>
      </c>
      <c r="Z56" s="318">
        <f>Y56+X56</f>
        <v>285</v>
      </c>
      <c r="AA56" s="849">
        <f>I56+X56</f>
        <v>78</v>
      </c>
      <c r="AB56" s="503">
        <f>Z56+K56</f>
        <v>446</v>
      </c>
    </row>
    <row r="57" spans="1:28" x14ac:dyDescent="0.25">
      <c r="A57" s="217">
        <v>2102</v>
      </c>
      <c r="B57" s="488" t="s">
        <v>75</v>
      </c>
      <c r="C57" s="476">
        <v>8</v>
      </c>
      <c r="D57" s="476">
        <v>8</v>
      </c>
      <c r="E57" s="476">
        <v>6</v>
      </c>
      <c r="F57" s="476">
        <v>8</v>
      </c>
      <c r="G57" s="476">
        <v>11</v>
      </c>
      <c r="H57" s="476">
        <v>8</v>
      </c>
      <c r="I57" s="849">
        <f t="shared" ref="I57:I59" si="47">D57+F57+H57</f>
        <v>24</v>
      </c>
      <c r="J57" s="625">
        <f>C57+E57+G57</f>
        <v>25</v>
      </c>
      <c r="K57" s="318">
        <f t="shared" si="4"/>
        <v>49</v>
      </c>
      <c r="L57" s="476">
        <v>13</v>
      </c>
      <c r="M57" s="476">
        <v>3</v>
      </c>
      <c r="N57" s="476">
        <v>17</v>
      </c>
      <c r="O57" s="476"/>
      <c r="P57" s="476">
        <v>19</v>
      </c>
      <c r="Q57" s="476">
        <v>3</v>
      </c>
      <c r="R57" s="476">
        <v>22</v>
      </c>
      <c r="S57" s="476"/>
      <c r="T57" s="476">
        <v>20</v>
      </c>
      <c r="U57" s="476">
        <v>1</v>
      </c>
      <c r="V57" s="476">
        <v>23</v>
      </c>
      <c r="W57" s="476"/>
      <c r="X57" s="849">
        <f>M57+O57+Q57+S57+U57+W57</f>
        <v>7</v>
      </c>
      <c r="Y57" s="622">
        <f>L57+N57+P57+R57+T57+V57</f>
        <v>114</v>
      </c>
      <c r="Z57" s="318">
        <f>Y57+X57</f>
        <v>121</v>
      </c>
      <c r="AA57" s="849">
        <f>I57+X57</f>
        <v>31</v>
      </c>
      <c r="AB57" s="503">
        <f>Z57+K57</f>
        <v>170</v>
      </c>
    </row>
    <row r="58" spans="1:28" x14ac:dyDescent="0.25">
      <c r="A58" s="217">
        <v>2103</v>
      </c>
      <c r="B58" s="488" t="s">
        <v>395</v>
      </c>
      <c r="C58" s="476">
        <v>8</v>
      </c>
      <c r="D58" s="476">
        <v>16</v>
      </c>
      <c r="E58" s="476">
        <v>7</v>
      </c>
      <c r="F58" s="476">
        <v>14</v>
      </c>
      <c r="G58" s="476">
        <v>10</v>
      </c>
      <c r="H58" s="476">
        <v>10</v>
      </c>
      <c r="I58" s="849">
        <f t="shared" si="47"/>
        <v>40</v>
      </c>
      <c r="J58" s="625">
        <f>C58+E58+G58</f>
        <v>25</v>
      </c>
      <c r="K58" s="318">
        <f t="shared" si="4"/>
        <v>65</v>
      </c>
      <c r="L58" s="476">
        <v>14</v>
      </c>
      <c r="M58" s="476">
        <v>7</v>
      </c>
      <c r="N58" s="476">
        <v>27</v>
      </c>
      <c r="O58" s="476">
        <v>2</v>
      </c>
      <c r="P58" s="476">
        <v>19</v>
      </c>
      <c r="Q58" s="476"/>
      <c r="R58" s="476">
        <v>35</v>
      </c>
      <c r="S58" s="476"/>
      <c r="T58" s="476">
        <v>11</v>
      </c>
      <c r="U58" s="476">
        <v>1</v>
      </c>
      <c r="V58" s="476">
        <v>18</v>
      </c>
      <c r="W58" s="476">
        <v>2</v>
      </c>
      <c r="X58" s="849">
        <f>M58+O58+Q58+S58+U58+W58</f>
        <v>12</v>
      </c>
      <c r="Y58" s="622">
        <f>L58+N58+P58+R58+T58+V58</f>
        <v>124</v>
      </c>
      <c r="Z58" s="318">
        <f>Y58+X58</f>
        <v>136</v>
      </c>
      <c r="AA58" s="849">
        <f>I58+X58</f>
        <v>52</v>
      </c>
      <c r="AB58" s="503">
        <f>Z58+K58</f>
        <v>201</v>
      </c>
    </row>
    <row r="59" spans="1:28" x14ac:dyDescent="0.25">
      <c r="A59" s="217">
        <v>2104</v>
      </c>
      <c r="B59" s="488" t="s">
        <v>74</v>
      </c>
      <c r="C59" s="480">
        <v>29</v>
      </c>
      <c r="D59" s="480"/>
      <c r="E59" s="480">
        <v>42</v>
      </c>
      <c r="F59" s="480"/>
      <c r="G59" s="480">
        <v>43</v>
      </c>
      <c r="H59" s="480"/>
      <c r="I59" s="849">
        <f t="shared" si="47"/>
        <v>0</v>
      </c>
      <c r="J59" s="625">
        <f>C59+E59+G59</f>
        <v>114</v>
      </c>
      <c r="K59" s="318">
        <f t="shared" si="4"/>
        <v>114</v>
      </c>
      <c r="L59" s="476">
        <v>31</v>
      </c>
      <c r="M59" s="476"/>
      <c r="N59" s="476">
        <v>38</v>
      </c>
      <c r="O59" s="476"/>
      <c r="P59" s="476">
        <v>35</v>
      </c>
      <c r="Q59" s="476">
        <v>1</v>
      </c>
      <c r="R59" s="476">
        <v>41</v>
      </c>
      <c r="S59" s="476"/>
      <c r="T59" s="476">
        <v>37</v>
      </c>
      <c r="U59" s="476"/>
      <c r="V59" s="476">
        <v>34</v>
      </c>
      <c r="W59" s="476"/>
      <c r="X59" s="849">
        <f>M59+O59+Q59+S59+U59+W59</f>
        <v>1</v>
      </c>
      <c r="Y59" s="622">
        <f>L59+N59+P59+R59+T59+V59</f>
        <v>216</v>
      </c>
      <c r="Z59" s="318">
        <f>Y59+X59</f>
        <v>217</v>
      </c>
      <c r="AA59" s="849">
        <f>I59+X59</f>
        <v>1</v>
      </c>
      <c r="AB59" s="503">
        <f>Z59+K59</f>
        <v>331</v>
      </c>
    </row>
    <row r="60" spans="1:28" x14ac:dyDescent="0.25">
      <c r="A60" s="217"/>
      <c r="B60" s="525" t="s">
        <v>76</v>
      </c>
      <c r="C60" s="525">
        <f>SUM(C56:C59)</f>
        <v>66</v>
      </c>
      <c r="D60" s="525">
        <f t="shared" ref="D60:J60" si="48">SUM(D56:D59)</f>
        <v>54</v>
      </c>
      <c r="E60" s="525">
        <f t="shared" si="48"/>
        <v>88</v>
      </c>
      <c r="F60" s="525">
        <f t="shared" si="48"/>
        <v>34</v>
      </c>
      <c r="G60" s="525">
        <f t="shared" si="48"/>
        <v>102</v>
      </c>
      <c r="H60" s="525">
        <f t="shared" si="48"/>
        <v>45</v>
      </c>
      <c r="I60" s="526">
        <f t="shared" si="48"/>
        <v>133</v>
      </c>
      <c r="J60" s="526">
        <f t="shared" si="48"/>
        <v>256</v>
      </c>
      <c r="K60" s="527">
        <f t="shared" si="4"/>
        <v>389</v>
      </c>
      <c r="L60" s="525">
        <f t="shared" ref="L60:AB60" si="49">SUM(L56:L59)</f>
        <v>116</v>
      </c>
      <c r="M60" s="525">
        <f t="shared" si="49"/>
        <v>13</v>
      </c>
      <c r="N60" s="525">
        <f t="shared" si="49"/>
        <v>141</v>
      </c>
      <c r="O60" s="525">
        <f t="shared" si="49"/>
        <v>5</v>
      </c>
      <c r="P60" s="525">
        <f t="shared" si="49"/>
        <v>115</v>
      </c>
      <c r="Q60" s="525">
        <f t="shared" si="49"/>
        <v>4</v>
      </c>
      <c r="R60" s="525">
        <f t="shared" si="49"/>
        <v>142</v>
      </c>
      <c r="S60" s="525">
        <f t="shared" si="49"/>
        <v>0</v>
      </c>
      <c r="T60" s="525">
        <f t="shared" si="49"/>
        <v>98</v>
      </c>
      <c r="U60" s="525">
        <f t="shared" si="49"/>
        <v>5</v>
      </c>
      <c r="V60" s="525">
        <f t="shared" si="49"/>
        <v>118</v>
      </c>
      <c r="W60" s="525">
        <f t="shared" si="49"/>
        <v>2</v>
      </c>
      <c r="X60" s="526">
        <f t="shared" si="49"/>
        <v>29</v>
      </c>
      <c r="Y60" s="526">
        <f t="shared" si="49"/>
        <v>730</v>
      </c>
      <c r="Z60" s="527">
        <f>Y60+X60</f>
        <v>759</v>
      </c>
      <c r="AA60" s="527">
        <f>I60+X60</f>
        <v>162</v>
      </c>
      <c r="AB60" s="526">
        <f t="shared" si="49"/>
        <v>1148</v>
      </c>
    </row>
    <row r="61" spans="1:28" x14ac:dyDescent="0.25">
      <c r="A61" s="217"/>
      <c r="B61" s="496"/>
      <c r="C61" s="496"/>
      <c r="D61" s="496"/>
      <c r="E61" s="496"/>
      <c r="F61" s="496"/>
      <c r="G61" s="496"/>
      <c r="H61" s="496"/>
      <c r="I61" s="622"/>
      <c r="J61" s="625"/>
      <c r="K61" s="318"/>
      <c r="L61" s="496"/>
      <c r="M61" s="496"/>
      <c r="N61" s="496"/>
      <c r="O61" s="496"/>
      <c r="P61" s="496"/>
      <c r="Q61" s="496"/>
      <c r="R61" s="496"/>
      <c r="S61" s="496"/>
      <c r="T61" s="496"/>
      <c r="U61" s="496"/>
      <c r="V61" s="496"/>
      <c r="W61" s="496"/>
      <c r="X61" s="622"/>
      <c r="Y61" s="622"/>
      <c r="Z61" s="318"/>
      <c r="AA61" s="849"/>
      <c r="AB61" s="503"/>
    </row>
    <row r="62" spans="1:28" x14ac:dyDescent="0.25">
      <c r="A62" s="217" t="s">
        <v>396</v>
      </c>
      <c r="B62" s="488" t="s">
        <v>77</v>
      </c>
      <c r="C62" s="476">
        <v>25</v>
      </c>
      <c r="D62" s="476"/>
      <c r="E62" s="476">
        <v>28</v>
      </c>
      <c r="F62" s="476"/>
      <c r="G62" s="476">
        <v>20</v>
      </c>
      <c r="H62" s="476">
        <v>4</v>
      </c>
      <c r="I62" s="849">
        <f>D62+F62+H62</f>
        <v>4</v>
      </c>
      <c r="J62" s="625">
        <f>C62+E62+G62</f>
        <v>73</v>
      </c>
      <c r="K62" s="318">
        <f t="shared" si="4"/>
        <v>77</v>
      </c>
      <c r="L62" s="476">
        <v>32</v>
      </c>
      <c r="M62" s="476">
        <v>2</v>
      </c>
      <c r="N62" s="476">
        <v>27</v>
      </c>
      <c r="O62" s="476"/>
      <c r="P62" s="476">
        <v>25</v>
      </c>
      <c r="Q62" s="476"/>
      <c r="R62" s="476">
        <v>23</v>
      </c>
      <c r="S62" s="476"/>
      <c r="T62" s="476">
        <v>17</v>
      </c>
      <c r="U62" s="476"/>
      <c r="V62" s="476">
        <v>30</v>
      </c>
      <c r="W62" s="476"/>
      <c r="X62" s="849">
        <f>M62+O62+Q62+S62+U62+W62</f>
        <v>2</v>
      </c>
      <c r="Y62" s="622">
        <f>L62+N62+P62+R62+T62+V62</f>
        <v>154</v>
      </c>
      <c r="Z62" s="318">
        <f>Y62+X62</f>
        <v>156</v>
      </c>
      <c r="AA62" s="849">
        <f>I62+X62</f>
        <v>6</v>
      </c>
      <c r="AB62" s="503">
        <f>Z62+K62</f>
        <v>233</v>
      </c>
    </row>
    <row r="63" spans="1:28" x14ac:dyDescent="0.25">
      <c r="A63" s="217" t="s">
        <v>397</v>
      </c>
      <c r="B63" s="488" t="s">
        <v>78</v>
      </c>
      <c r="C63" s="476">
        <v>25</v>
      </c>
      <c r="D63" s="476"/>
      <c r="E63" s="476">
        <v>21</v>
      </c>
      <c r="F63" s="476"/>
      <c r="G63" s="476">
        <v>16</v>
      </c>
      <c r="H63" s="476">
        <v>3</v>
      </c>
      <c r="I63" s="849">
        <f t="shared" ref="I63:I64" si="50">D63+F63+H63</f>
        <v>3</v>
      </c>
      <c r="J63" s="625">
        <f>C63+E63+G63</f>
        <v>62</v>
      </c>
      <c r="K63" s="318">
        <f t="shared" si="4"/>
        <v>65</v>
      </c>
      <c r="L63" s="476">
        <v>18</v>
      </c>
      <c r="M63" s="476">
        <v>4</v>
      </c>
      <c r="N63" s="476">
        <v>20</v>
      </c>
      <c r="O63" s="476"/>
      <c r="P63" s="476">
        <v>23</v>
      </c>
      <c r="Q63" s="476"/>
      <c r="R63" s="476">
        <v>18</v>
      </c>
      <c r="S63" s="476"/>
      <c r="T63" s="476">
        <v>22</v>
      </c>
      <c r="U63" s="476"/>
      <c r="V63" s="476">
        <v>16</v>
      </c>
      <c r="W63" s="476"/>
      <c r="X63" s="849">
        <f t="shared" ref="X63:X64" si="51">M63+O63+Q63+S63+U63+W63</f>
        <v>4</v>
      </c>
      <c r="Y63" s="622">
        <f>L63+N63+P63+R63+T63+V63</f>
        <v>117</v>
      </c>
      <c r="Z63" s="318">
        <f>Y63+X63</f>
        <v>121</v>
      </c>
      <c r="AA63" s="849">
        <f>I63+X63</f>
        <v>7</v>
      </c>
      <c r="AB63" s="503">
        <f>Z63+K63</f>
        <v>186</v>
      </c>
    </row>
    <row r="64" spans="1:28" x14ac:dyDescent="0.25">
      <c r="A64" s="217">
        <v>2122</v>
      </c>
      <c r="B64" s="488" t="s">
        <v>79</v>
      </c>
      <c r="C64" s="476">
        <v>22</v>
      </c>
      <c r="D64" s="476"/>
      <c r="E64" s="476">
        <v>28</v>
      </c>
      <c r="F64" s="476"/>
      <c r="G64" s="476">
        <v>39</v>
      </c>
      <c r="H64" s="476"/>
      <c r="I64" s="849">
        <f t="shared" si="50"/>
        <v>0</v>
      </c>
      <c r="J64" s="625">
        <f>C64+E64+G64</f>
        <v>89</v>
      </c>
      <c r="K64" s="318">
        <f t="shared" si="4"/>
        <v>89</v>
      </c>
      <c r="L64" s="488">
        <v>20</v>
      </c>
      <c r="M64" s="488"/>
      <c r="N64" s="488">
        <v>34</v>
      </c>
      <c r="O64" s="488"/>
      <c r="P64" s="488">
        <v>26</v>
      </c>
      <c r="Q64" s="488"/>
      <c r="R64" s="488">
        <v>23</v>
      </c>
      <c r="S64" s="488"/>
      <c r="T64" s="488">
        <v>8</v>
      </c>
      <c r="U64" s="488">
        <v>1</v>
      </c>
      <c r="V64" s="488">
        <v>11</v>
      </c>
      <c r="W64" s="488"/>
      <c r="X64" s="849">
        <f t="shared" si="51"/>
        <v>1</v>
      </c>
      <c r="Y64" s="622">
        <f>L64+N64+P64+R64+T64+V64</f>
        <v>122</v>
      </c>
      <c r="Z64" s="318">
        <f>Y64+X64</f>
        <v>123</v>
      </c>
      <c r="AA64" s="849">
        <f>I64+X64</f>
        <v>1</v>
      </c>
      <c r="AB64" s="503">
        <f>Z64+K64</f>
        <v>212</v>
      </c>
    </row>
    <row r="65" spans="1:28" x14ac:dyDescent="0.25">
      <c r="A65" s="217"/>
      <c r="B65" s="525" t="s">
        <v>80</v>
      </c>
      <c r="C65" s="525">
        <f t="shared" ref="C65:AB65" si="52">C62+C63+C64</f>
        <v>72</v>
      </c>
      <c r="D65" s="525">
        <f t="shared" si="52"/>
        <v>0</v>
      </c>
      <c r="E65" s="525">
        <f t="shared" si="52"/>
        <v>77</v>
      </c>
      <c r="F65" s="525">
        <f t="shared" si="52"/>
        <v>0</v>
      </c>
      <c r="G65" s="525">
        <f t="shared" si="52"/>
        <v>75</v>
      </c>
      <c r="H65" s="525">
        <f t="shared" si="52"/>
        <v>7</v>
      </c>
      <c r="I65" s="526">
        <f t="shared" si="52"/>
        <v>7</v>
      </c>
      <c r="J65" s="526">
        <f t="shared" si="52"/>
        <v>224</v>
      </c>
      <c r="K65" s="527">
        <f t="shared" si="4"/>
        <v>231</v>
      </c>
      <c r="L65" s="525">
        <f t="shared" si="52"/>
        <v>70</v>
      </c>
      <c r="M65" s="525">
        <f t="shared" si="52"/>
        <v>6</v>
      </c>
      <c r="N65" s="525">
        <f t="shared" si="52"/>
        <v>81</v>
      </c>
      <c r="O65" s="525">
        <f t="shared" si="52"/>
        <v>0</v>
      </c>
      <c r="P65" s="525">
        <f t="shared" si="52"/>
        <v>74</v>
      </c>
      <c r="Q65" s="525">
        <f t="shared" si="52"/>
        <v>0</v>
      </c>
      <c r="R65" s="525">
        <f t="shared" si="52"/>
        <v>64</v>
      </c>
      <c r="S65" s="525">
        <f t="shared" si="52"/>
        <v>0</v>
      </c>
      <c r="T65" s="525">
        <f t="shared" si="52"/>
        <v>47</v>
      </c>
      <c r="U65" s="525">
        <f t="shared" si="52"/>
        <v>1</v>
      </c>
      <c r="V65" s="525">
        <f t="shared" si="52"/>
        <v>57</v>
      </c>
      <c r="W65" s="525">
        <f t="shared" si="52"/>
        <v>0</v>
      </c>
      <c r="X65" s="526">
        <f t="shared" si="52"/>
        <v>7</v>
      </c>
      <c r="Y65" s="526">
        <f t="shared" si="52"/>
        <v>393</v>
      </c>
      <c r="Z65" s="527">
        <f>Y65+X65</f>
        <v>400</v>
      </c>
      <c r="AA65" s="527">
        <f>I65+X65</f>
        <v>14</v>
      </c>
      <c r="AB65" s="526">
        <f t="shared" si="52"/>
        <v>631</v>
      </c>
    </row>
    <row r="66" spans="1:28" x14ac:dyDescent="0.25">
      <c r="A66" s="217"/>
      <c r="B66" s="496"/>
      <c r="C66" s="496"/>
      <c r="D66" s="496"/>
      <c r="E66" s="496"/>
      <c r="F66" s="496"/>
      <c r="G66" s="496"/>
      <c r="H66" s="496"/>
      <c r="I66" s="622"/>
      <c r="J66" s="625"/>
      <c r="K66" s="318"/>
      <c r="L66" s="496"/>
      <c r="M66" s="496"/>
      <c r="N66" s="496"/>
      <c r="O66" s="496"/>
      <c r="P66" s="496"/>
      <c r="Q66" s="496"/>
      <c r="R66" s="496"/>
      <c r="S66" s="496"/>
      <c r="T66" s="496"/>
      <c r="U66" s="496"/>
      <c r="V66" s="496"/>
      <c r="W66" s="496"/>
      <c r="X66" s="622"/>
      <c r="Y66" s="622"/>
      <c r="Z66" s="318"/>
      <c r="AA66" s="849"/>
      <c r="AB66" s="503"/>
    </row>
    <row r="67" spans="1:28" x14ac:dyDescent="0.25">
      <c r="A67" s="217" t="s">
        <v>398</v>
      </c>
      <c r="B67" s="488" t="s">
        <v>81</v>
      </c>
      <c r="C67" s="476">
        <v>19</v>
      </c>
      <c r="D67" s="476"/>
      <c r="E67" s="476">
        <v>28</v>
      </c>
      <c r="F67" s="476"/>
      <c r="G67" s="476">
        <v>25</v>
      </c>
      <c r="H67" s="476"/>
      <c r="I67" s="849">
        <f>D67+F67+H67</f>
        <v>0</v>
      </c>
      <c r="J67" s="625">
        <f>C67+E67+G67</f>
        <v>72</v>
      </c>
      <c r="K67" s="318">
        <f t="shared" si="4"/>
        <v>72</v>
      </c>
      <c r="L67" s="476">
        <v>16</v>
      </c>
      <c r="M67" s="476"/>
      <c r="N67" s="476">
        <v>12</v>
      </c>
      <c r="O67" s="476"/>
      <c r="P67" s="476">
        <v>17</v>
      </c>
      <c r="Q67" s="476"/>
      <c r="R67" s="476">
        <v>17</v>
      </c>
      <c r="S67" s="476"/>
      <c r="T67" s="476">
        <v>16</v>
      </c>
      <c r="U67" s="476"/>
      <c r="V67" s="476">
        <v>13</v>
      </c>
      <c r="W67" s="476"/>
      <c r="X67" s="849">
        <f>M67+O67+Q67+S67+U67+W67</f>
        <v>0</v>
      </c>
      <c r="Y67" s="622">
        <f>L67+N67+P67+R67+T67+V67</f>
        <v>91</v>
      </c>
      <c r="Z67" s="318">
        <f>Y67+X67</f>
        <v>91</v>
      </c>
      <c r="AA67" s="849">
        <f>I67+X67</f>
        <v>0</v>
      </c>
      <c r="AB67" s="503">
        <f>Z67+K67</f>
        <v>163</v>
      </c>
    </row>
    <row r="68" spans="1:28" x14ac:dyDescent="0.25">
      <c r="A68" s="217" t="s">
        <v>399</v>
      </c>
      <c r="B68" s="488" t="s">
        <v>308</v>
      </c>
      <c r="C68" s="476">
        <v>20</v>
      </c>
      <c r="D68" s="476">
        <v>11</v>
      </c>
      <c r="E68" s="476">
        <v>19</v>
      </c>
      <c r="F68" s="476"/>
      <c r="G68" s="476">
        <v>21</v>
      </c>
      <c r="H68" s="476">
        <v>2</v>
      </c>
      <c r="I68" s="849">
        <f>D68+F68+H68</f>
        <v>13</v>
      </c>
      <c r="J68" s="625">
        <f>C68+E68+G68</f>
        <v>60</v>
      </c>
      <c r="K68" s="318">
        <f t="shared" si="4"/>
        <v>73</v>
      </c>
      <c r="L68" s="476">
        <v>22</v>
      </c>
      <c r="M68" s="476">
        <v>1</v>
      </c>
      <c r="N68" s="476">
        <v>18</v>
      </c>
      <c r="O68" s="476"/>
      <c r="P68" s="476">
        <v>20</v>
      </c>
      <c r="Q68" s="476"/>
      <c r="R68" s="476">
        <v>19</v>
      </c>
      <c r="S68" s="476"/>
      <c r="T68" s="476">
        <v>15</v>
      </c>
      <c r="U68" s="476">
        <v>1</v>
      </c>
      <c r="V68" s="476">
        <v>15</v>
      </c>
      <c r="W68" s="476"/>
      <c r="X68" s="849">
        <f>M68+O68+Q68+S68+U68+W68</f>
        <v>2</v>
      </c>
      <c r="Y68" s="622">
        <f>L68+N68+P68+R68+T68+V68</f>
        <v>109</v>
      </c>
      <c r="Z68" s="318">
        <f>Y68+X68</f>
        <v>111</v>
      </c>
      <c r="AA68" s="849">
        <f>I68+X68</f>
        <v>15</v>
      </c>
      <c r="AB68" s="503">
        <f>Z68+K68</f>
        <v>184</v>
      </c>
    </row>
    <row r="69" spans="1:28" x14ac:dyDescent="0.25">
      <c r="A69" s="217" t="s">
        <v>401</v>
      </c>
      <c r="B69" s="488" t="s">
        <v>82</v>
      </c>
      <c r="C69" s="476">
        <v>11</v>
      </c>
      <c r="D69" s="476"/>
      <c r="E69" s="476">
        <v>17</v>
      </c>
      <c r="F69" s="476"/>
      <c r="G69" s="476">
        <v>11</v>
      </c>
      <c r="H69" s="476"/>
      <c r="I69" s="849">
        <f t="shared" ref="I69:I70" si="53">D69+F69+H69</f>
        <v>0</v>
      </c>
      <c r="J69" s="625">
        <f>C69+E69+G69</f>
        <v>39</v>
      </c>
      <c r="K69" s="318">
        <f t="shared" si="4"/>
        <v>39</v>
      </c>
      <c r="L69" s="476">
        <v>14</v>
      </c>
      <c r="M69" s="476"/>
      <c r="N69" s="476">
        <v>11</v>
      </c>
      <c r="O69" s="476"/>
      <c r="P69" s="476">
        <v>15</v>
      </c>
      <c r="Q69" s="476"/>
      <c r="R69" s="476">
        <v>15</v>
      </c>
      <c r="S69" s="476"/>
      <c r="T69" s="476">
        <v>9</v>
      </c>
      <c r="U69" s="476"/>
      <c r="V69" s="476">
        <v>16</v>
      </c>
      <c r="W69" s="476"/>
      <c r="X69" s="849">
        <f t="shared" ref="X69:X70" si="54">M69+O69+Q69+S69+U69+W69</f>
        <v>0</v>
      </c>
      <c r="Y69" s="622">
        <f>L69+N69+P69+R69+T69+V69</f>
        <v>80</v>
      </c>
      <c r="Z69" s="318">
        <f>Y69+X69</f>
        <v>80</v>
      </c>
      <c r="AA69" s="849">
        <f>I69+X69</f>
        <v>0</v>
      </c>
      <c r="AB69" s="503">
        <f>Z69+K69</f>
        <v>119</v>
      </c>
    </row>
    <row r="70" spans="1:28" x14ac:dyDescent="0.25">
      <c r="A70" s="217" t="s">
        <v>402</v>
      </c>
      <c r="B70" s="488" t="s">
        <v>400</v>
      </c>
      <c r="C70" s="476">
        <v>18</v>
      </c>
      <c r="D70" s="476"/>
      <c r="E70" s="476">
        <v>10</v>
      </c>
      <c r="F70" s="476"/>
      <c r="G70" s="476">
        <v>10</v>
      </c>
      <c r="H70" s="476"/>
      <c r="I70" s="849">
        <f t="shared" si="53"/>
        <v>0</v>
      </c>
      <c r="J70" s="625">
        <f>C70+E70+G70</f>
        <v>38</v>
      </c>
      <c r="K70" s="318">
        <f t="shared" si="4"/>
        <v>38</v>
      </c>
      <c r="L70" s="476">
        <v>11</v>
      </c>
      <c r="M70" s="476"/>
      <c r="N70" s="476">
        <v>9</v>
      </c>
      <c r="O70" s="476"/>
      <c r="P70" s="476">
        <v>12</v>
      </c>
      <c r="Q70" s="476"/>
      <c r="R70" s="476">
        <v>16</v>
      </c>
      <c r="S70" s="476"/>
      <c r="T70" s="476">
        <v>12</v>
      </c>
      <c r="U70" s="476"/>
      <c r="V70" s="476">
        <v>11</v>
      </c>
      <c r="W70" s="476"/>
      <c r="X70" s="849">
        <f t="shared" si="54"/>
        <v>0</v>
      </c>
      <c r="Y70" s="622">
        <f>L70+N70+P70+R70+T70+V70</f>
        <v>71</v>
      </c>
      <c r="Z70" s="318">
        <f>Y70+X70</f>
        <v>71</v>
      </c>
      <c r="AA70" s="849">
        <f>I70+X70</f>
        <v>0</v>
      </c>
      <c r="AB70" s="503">
        <f>Z70+K70</f>
        <v>109</v>
      </c>
    </row>
    <row r="71" spans="1:28" x14ac:dyDescent="0.25">
      <c r="A71" s="217"/>
      <c r="B71" s="525" t="s">
        <v>83</v>
      </c>
      <c r="C71" s="525">
        <f>SUM(C67:C70)</f>
        <v>68</v>
      </c>
      <c r="D71" s="525">
        <f t="shared" ref="D71:J71" si="55">SUM(D67:D70)</f>
        <v>11</v>
      </c>
      <c r="E71" s="525">
        <f t="shared" si="55"/>
        <v>74</v>
      </c>
      <c r="F71" s="525">
        <f t="shared" si="55"/>
        <v>0</v>
      </c>
      <c r="G71" s="525">
        <f t="shared" si="55"/>
        <v>67</v>
      </c>
      <c r="H71" s="525">
        <f t="shared" si="55"/>
        <v>2</v>
      </c>
      <c r="I71" s="526">
        <f t="shared" si="55"/>
        <v>13</v>
      </c>
      <c r="J71" s="526">
        <f t="shared" si="55"/>
        <v>209</v>
      </c>
      <c r="K71" s="527">
        <f t="shared" si="4"/>
        <v>222</v>
      </c>
      <c r="L71" s="525">
        <f t="shared" ref="L71:AB71" si="56">SUM(L67:L70)</f>
        <v>63</v>
      </c>
      <c r="M71" s="525">
        <f t="shared" si="56"/>
        <v>1</v>
      </c>
      <c r="N71" s="525">
        <f t="shared" si="56"/>
        <v>50</v>
      </c>
      <c r="O71" s="525">
        <f t="shared" si="56"/>
        <v>0</v>
      </c>
      <c r="P71" s="525">
        <f t="shared" si="56"/>
        <v>64</v>
      </c>
      <c r="Q71" s="525">
        <f t="shared" si="56"/>
        <v>0</v>
      </c>
      <c r="R71" s="525">
        <f t="shared" si="56"/>
        <v>67</v>
      </c>
      <c r="S71" s="525">
        <f t="shared" si="56"/>
        <v>0</v>
      </c>
      <c r="T71" s="525">
        <f t="shared" si="56"/>
        <v>52</v>
      </c>
      <c r="U71" s="525">
        <f t="shared" si="56"/>
        <v>1</v>
      </c>
      <c r="V71" s="525">
        <f t="shared" si="56"/>
        <v>55</v>
      </c>
      <c r="W71" s="525">
        <f t="shared" si="56"/>
        <v>0</v>
      </c>
      <c r="X71" s="526">
        <f t="shared" si="56"/>
        <v>2</v>
      </c>
      <c r="Y71" s="526">
        <f t="shared" si="56"/>
        <v>351</v>
      </c>
      <c r="Z71" s="527">
        <f>Y71+X71</f>
        <v>353</v>
      </c>
      <c r="AA71" s="527">
        <f>I71+X71</f>
        <v>15</v>
      </c>
      <c r="AB71" s="526">
        <f t="shared" si="56"/>
        <v>575</v>
      </c>
    </row>
    <row r="72" spans="1:28" x14ac:dyDescent="0.25">
      <c r="A72" s="217"/>
      <c r="B72" s="487"/>
      <c r="C72" s="487"/>
      <c r="D72" s="487"/>
      <c r="E72" s="487"/>
      <c r="F72" s="487"/>
      <c r="G72" s="487"/>
      <c r="H72" s="487"/>
      <c r="I72" s="622"/>
      <c r="J72" s="622"/>
      <c r="K72" s="318"/>
      <c r="L72" s="487"/>
      <c r="M72" s="487"/>
      <c r="N72" s="487"/>
      <c r="O72" s="487"/>
      <c r="P72" s="487"/>
      <c r="Q72" s="487"/>
      <c r="R72" s="487"/>
      <c r="S72" s="487"/>
      <c r="T72" s="487"/>
      <c r="U72" s="487"/>
      <c r="V72" s="487"/>
      <c r="W72" s="487"/>
      <c r="X72" s="622"/>
      <c r="Y72" s="622"/>
      <c r="Z72" s="318"/>
      <c r="AA72" s="849"/>
      <c r="AB72" s="214"/>
    </row>
    <row r="73" spans="1:28" x14ac:dyDescent="0.25">
      <c r="A73" s="217">
        <v>2131</v>
      </c>
      <c r="B73" s="491" t="s">
        <v>86</v>
      </c>
      <c r="C73" s="232">
        <v>27</v>
      </c>
      <c r="D73" s="232"/>
      <c r="E73" s="232">
        <v>14</v>
      </c>
      <c r="F73" s="232"/>
      <c r="G73" s="232">
        <v>29</v>
      </c>
      <c r="H73" s="232"/>
      <c r="I73" s="849">
        <f>D73+F73+H73</f>
        <v>0</v>
      </c>
      <c r="J73" s="622">
        <f>G73+E73+C73</f>
        <v>70</v>
      </c>
      <c r="K73" s="318">
        <f t="shared" si="4"/>
        <v>70</v>
      </c>
      <c r="L73" s="232">
        <v>21</v>
      </c>
      <c r="M73" s="232"/>
      <c r="N73" s="232">
        <v>23</v>
      </c>
      <c r="O73" s="232"/>
      <c r="P73" s="232">
        <v>22</v>
      </c>
      <c r="Q73" s="232"/>
      <c r="R73" s="232">
        <v>18</v>
      </c>
      <c r="S73" s="232"/>
      <c r="T73" s="232">
        <v>9</v>
      </c>
      <c r="U73" s="232"/>
      <c r="V73" s="232">
        <v>10</v>
      </c>
      <c r="W73" s="232"/>
      <c r="X73" s="849">
        <f>M73+O73+Q73+S73+U73+W73</f>
        <v>0</v>
      </c>
      <c r="Y73" s="622">
        <f>L73+N73+P73+R73+T73+V73</f>
        <v>103</v>
      </c>
      <c r="Z73" s="318">
        <f>Y73+X73</f>
        <v>103</v>
      </c>
      <c r="AA73" s="849">
        <f>I73+X73</f>
        <v>0</v>
      </c>
      <c r="AB73" s="214">
        <f>Z73+K73</f>
        <v>173</v>
      </c>
    </row>
    <row r="74" spans="1:28" x14ac:dyDescent="0.25">
      <c r="A74" s="217" t="s">
        <v>403</v>
      </c>
      <c r="B74" s="488" t="s">
        <v>85</v>
      </c>
      <c r="C74" s="476">
        <v>18</v>
      </c>
      <c r="D74" s="476"/>
      <c r="E74" s="476">
        <v>24</v>
      </c>
      <c r="F74" s="476"/>
      <c r="G74" s="476">
        <v>24</v>
      </c>
      <c r="H74" s="476">
        <v>1</v>
      </c>
      <c r="I74" s="849">
        <f t="shared" ref="I74:I76" si="57">D74+F74+H74</f>
        <v>1</v>
      </c>
      <c r="J74" s="622">
        <f>G74+E74+C74</f>
        <v>66</v>
      </c>
      <c r="K74" s="318">
        <f t="shared" si="4"/>
        <v>67</v>
      </c>
      <c r="L74" s="476">
        <v>17</v>
      </c>
      <c r="M74" s="476">
        <v>1</v>
      </c>
      <c r="N74" s="476">
        <v>23</v>
      </c>
      <c r="O74" s="476">
        <v>1</v>
      </c>
      <c r="P74" s="476">
        <v>18</v>
      </c>
      <c r="Q74" s="476">
        <v>2</v>
      </c>
      <c r="R74" s="476">
        <v>11</v>
      </c>
      <c r="S74" s="476"/>
      <c r="T74" s="476">
        <v>19</v>
      </c>
      <c r="U74" s="476">
        <v>1</v>
      </c>
      <c r="V74" s="476">
        <v>18</v>
      </c>
      <c r="W74" s="476"/>
      <c r="X74" s="849">
        <f t="shared" ref="X74:X76" si="58">M74+O74+Q74+S74+U74+W74</f>
        <v>5</v>
      </c>
      <c r="Y74" s="622">
        <f>L74+N74+P74+R74+T74+V74</f>
        <v>106</v>
      </c>
      <c r="Z74" s="318">
        <f>Y74+X74</f>
        <v>111</v>
      </c>
      <c r="AA74" s="849">
        <f>I74+X74</f>
        <v>6</v>
      </c>
      <c r="AB74" s="214">
        <f>Z74+K74</f>
        <v>178</v>
      </c>
    </row>
    <row r="75" spans="1:28" x14ac:dyDescent="0.25">
      <c r="A75" s="217" t="s">
        <v>404</v>
      </c>
      <c r="B75" s="488" t="s">
        <v>281</v>
      </c>
      <c r="C75" s="476">
        <v>24</v>
      </c>
      <c r="D75" s="476">
        <v>1</v>
      </c>
      <c r="E75" s="476">
        <v>17</v>
      </c>
      <c r="F75" s="476"/>
      <c r="G75" s="476">
        <v>27</v>
      </c>
      <c r="H75" s="476"/>
      <c r="I75" s="849">
        <f t="shared" si="57"/>
        <v>1</v>
      </c>
      <c r="J75" s="622">
        <f>G75+E75+C75</f>
        <v>68</v>
      </c>
      <c r="K75" s="318">
        <f t="shared" si="4"/>
        <v>69</v>
      </c>
      <c r="L75" s="476">
        <v>21</v>
      </c>
      <c r="M75" s="476"/>
      <c r="N75" s="476">
        <v>23</v>
      </c>
      <c r="O75" s="476"/>
      <c r="P75" s="476">
        <v>21</v>
      </c>
      <c r="Q75" s="476"/>
      <c r="R75" s="476">
        <v>18</v>
      </c>
      <c r="S75" s="476"/>
      <c r="T75" s="476">
        <v>8</v>
      </c>
      <c r="U75" s="476"/>
      <c r="V75" s="476">
        <v>9</v>
      </c>
      <c r="W75" s="476"/>
      <c r="X75" s="849">
        <f t="shared" si="58"/>
        <v>0</v>
      </c>
      <c r="Y75" s="622">
        <f>L75+N75+P75+R75+T75+V75</f>
        <v>100</v>
      </c>
      <c r="Z75" s="318">
        <f>Y75+X75</f>
        <v>100</v>
      </c>
      <c r="AA75" s="849">
        <f>I75+X75</f>
        <v>1</v>
      </c>
      <c r="AB75" s="214">
        <f>Z75+K75</f>
        <v>169</v>
      </c>
    </row>
    <row r="76" spans="1:28" x14ac:dyDescent="0.25">
      <c r="A76" s="217">
        <v>2133</v>
      </c>
      <c r="B76" s="488" t="s">
        <v>84</v>
      </c>
      <c r="C76" s="476">
        <v>38</v>
      </c>
      <c r="D76" s="476"/>
      <c r="E76" s="476">
        <v>53</v>
      </c>
      <c r="F76" s="476"/>
      <c r="G76" s="476">
        <v>35</v>
      </c>
      <c r="H76" s="476"/>
      <c r="I76" s="849">
        <f t="shared" si="57"/>
        <v>0</v>
      </c>
      <c r="J76" s="622">
        <f>G76+E76+C76</f>
        <v>126</v>
      </c>
      <c r="K76" s="318">
        <f t="shared" si="4"/>
        <v>126</v>
      </c>
      <c r="L76" s="476">
        <v>56</v>
      </c>
      <c r="M76" s="476">
        <v>3</v>
      </c>
      <c r="N76" s="476">
        <v>56</v>
      </c>
      <c r="O76" s="476"/>
      <c r="P76" s="476">
        <v>48</v>
      </c>
      <c r="Q76" s="476">
        <v>2</v>
      </c>
      <c r="R76" s="476">
        <v>37</v>
      </c>
      <c r="S76" s="476"/>
      <c r="T76" s="476">
        <v>48</v>
      </c>
      <c r="U76" s="476"/>
      <c r="V76" s="476">
        <v>48</v>
      </c>
      <c r="W76" s="476">
        <v>2</v>
      </c>
      <c r="X76" s="849">
        <f t="shared" si="58"/>
        <v>7</v>
      </c>
      <c r="Y76" s="622">
        <f>L76+N76+P76+R76+T76+V76</f>
        <v>293</v>
      </c>
      <c r="Z76" s="318">
        <f>Y76+X76</f>
        <v>300</v>
      </c>
      <c r="AA76" s="849">
        <f>I76+X76</f>
        <v>7</v>
      </c>
      <c r="AB76" s="214">
        <f>Z76+K76</f>
        <v>426</v>
      </c>
    </row>
    <row r="77" spans="1:28" x14ac:dyDescent="0.25">
      <c r="A77" s="217"/>
      <c r="B77" s="525" t="s">
        <v>87</v>
      </c>
      <c r="C77" s="525">
        <f>SUM(C73:C76)</f>
        <v>107</v>
      </c>
      <c r="D77" s="525">
        <f t="shared" ref="D77:J77" si="59">SUM(D73:D76)</f>
        <v>1</v>
      </c>
      <c r="E77" s="525">
        <f t="shared" si="59"/>
        <v>108</v>
      </c>
      <c r="F77" s="525">
        <f t="shared" si="59"/>
        <v>0</v>
      </c>
      <c r="G77" s="525">
        <f t="shared" si="59"/>
        <v>115</v>
      </c>
      <c r="H77" s="525">
        <f t="shared" si="59"/>
        <v>1</v>
      </c>
      <c r="I77" s="526">
        <f t="shared" si="59"/>
        <v>2</v>
      </c>
      <c r="J77" s="526">
        <f t="shared" si="59"/>
        <v>330</v>
      </c>
      <c r="K77" s="527">
        <f t="shared" si="4"/>
        <v>332</v>
      </c>
      <c r="L77" s="525">
        <f t="shared" ref="L77:AB77" si="60">SUM(L73:L76)</f>
        <v>115</v>
      </c>
      <c r="M77" s="525">
        <f t="shared" si="60"/>
        <v>4</v>
      </c>
      <c r="N77" s="525">
        <f t="shared" si="60"/>
        <v>125</v>
      </c>
      <c r="O77" s="525">
        <f t="shared" si="60"/>
        <v>1</v>
      </c>
      <c r="P77" s="525">
        <f t="shared" si="60"/>
        <v>109</v>
      </c>
      <c r="Q77" s="525">
        <f t="shared" si="60"/>
        <v>4</v>
      </c>
      <c r="R77" s="525">
        <f t="shared" si="60"/>
        <v>84</v>
      </c>
      <c r="S77" s="525">
        <f t="shared" si="60"/>
        <v>0</v>
      </c>
      <c r="T77" s="525">
        <f t="shared" si="60"/>
        <v>84</v>
      </c>
      <c r="U77" s="525">
        <f t="shared" si="60"/>
        <v>1</v>
      </c>
      <c r="V77" s="525">
        <f t="shared" si="60"/>
        <v>85</v>
      </c>
      <c r="W77" s="525">
        <f t="shared" si="60"/>
        <v>2</v>
      </c>
      <c r="X77" s="526">
        <f t="shared" si="60"/>
        <v>12</v>
      </c>
      <c r="Y77" s="526">
        <f t="shared" si="60"/>
        <v>602</v>
      </c>
      <c r="Z77" s="527">
        <f>Y77+X77</f>
        <v>614</v>
      </c>
      <c r="AA77" s="527">
        <f>I77+X77</f>
        <v>14</v>
      </c>
      <c r="AB77" s="526">
        <f t="shared" si="60"/>
        <v>946</v>
      </c>
    </row>
    <row r="78" spans="1:28" x14ac:dyDescent="0.25">
      <c r="A78" s="217"/>
      <c r="B78" s="496"/>
      <c r="C78" s="496"/>
      <c r="D78" s="496"/>
      <c r="E78" s="496"/>
      <c r="F78" s="496"/>
      <c r="G78" s="496"/>
      <c r="H78" s="496"/>
      <c r="I78" s="622"/>
      <c r="J78" s="625"/>
      <c r="K78" s="318"/>
      <c r="L78" s="496"/>
      <c r="M78" s="496"/>
      <c r="N78" s="496"/>
      <c r="O78" s="496"/>
      <c r="P78" s="496"/>
      <c r="Q78" s="496"/>
      <c r="R78" s="496"/>
      <c r="S78" s="496"/>
      <c r="T78" s="496"/>
      <c r="U78" s="496"/>
      <c r="V78" s="496"/>
      <c r="W78" s="496"/>
      <c r="X78" s="622"/>
      <c r="Y78" s="622"/>
      <c r="Z78" s="318"/>
      <c r="AA78" s="849"/>
      <c r="AB78" s="503"/>
    </row>
    <row r="79" spans="1:28" x14ac:dyDescent="0.25">
      <c r="A79" s="217" t="s">
        <v>405</v>
      </c>
      <c r="B79" s="488" t="s">
        <v>90</v>
      </c>
      <c r="C79" s="476">
        <v>13</v>
      </c>
      <c r="D79" s="476"/>
      <c r="E79" s="476">
        <v>19</v>
      </c>
      <c r="F79" s="476"/>
      <c r="G79" s="488">
        <v>9</v>
      </c>
      <c r="H79" s="488"/>
      <c r="I79" s="849">
        <f>D79+F79+H79</f>
        <v>0</v>
      </c>
      <c r="J79" s="625">
        <f>C79+E79+G79</f>
        <v>41</v>
      </c>
      <c r="K79" s="318">
        <f t="shared" ref="K79:K94" si="61">J79+I79</f>
        <v>41</v>
      </c>
      <c r="L79" s="488">
        <v>22</v>
      </c>
      <c r="M79" s="488"/>
      <c r="N79" s="488">
        <v>13</v>
      </c>
      <c r="O79" s="488"/>
      <c r="P79" s="488">
        <v>11</v>
      </c>
      <c r="Q79" s="488"/>
      <c r="R79" s="488">
        <v>9</v>
      </c>
      <c r="S79" s="488"/>
      <c r="T79" s="488">
        <v>12</v>
      </c>
      <c r="U79" s="488"/>
      <c r="V79" s="488">
        <v>7</v>
      </c>
      <c r="W79" s="488"/>
      <c r="X79" s="849">
        <f>M79+O79+Q79+S79+U79+W79</f>
        <v>0</v>
      </c>
      <c r="Y79" s="622">
        <f t="shared" ref="Y79:Y88" si="62">L79+N79+P79+R79+T79+V79</f>
        <v>74</v>
      </c>
      <c r="Z79" s="318">
        <f t="shared" ref="Z79:Z90" si="63">Y79+X79</f>
        <v>74</v>
      </c>
      <c r="AA79" s="849">
        <f t="shared" ref="AA79:AA90" si="64">I79+X79</f>
        <v>0</v>
      </c>
      <c r="AB79" s="503">
        <f t="shared" ref="AB79:AB88" si="65">Z79+K79</f>
        <v>115</v>
      </c>
    </row>
    <row r="80" spans="1:28" x14ac:dyDescent="0.25">
      <c r="A80" s="217" t="s">
        <v>406</v>
      </c>
      <c r="B80" s="488" t="s">
        <v>96</v>
      </c>
      <c r="C80" s="476">
        <v>8</v>
      </c>
      <c r="D80" s="476"/>
      <c r="E80" s="476">
        <v>7</v>
      </c>
      <c r="F80" s="476"/>
      <c r="G80" s="488">
        <v>4</v>
      </c>
      <c r="H80" s="488"/>
      <c r="I80" s="849">
        <f t="shared" ref="I80:I88" si="66">D80+F80+H80</f>
        <v>0</v>
      </c>
      <c r="J80" s="625">
        <f>C80+E80+G80</f>
        <v>19</v>
      </c>
      <c r="K80" s="318">
        <f t="shared" si="61"/>
        <v>19</v>
      </c>
      <c r="L80" s="488">
        <v>8</v>
      </c>
      <c r="M80" s="488"/>
      <c r="N80" s="488">
        <v>2</v>
      </c>
      <c r="O80" s="488"/>
      <c r="P80" s="488">
        <v>3</v>
      </c>
      <c r="Q80" s="488"/>
      <c r="R80" s="488">
        <v>5</v>
      </c>
      <c r="S80" s="488"/>
      <c r="T80" s="488">
        <v>4</v>
      </c>
      <c r="U80" s="488"/>
      <c r="V80" s="488">
        <v>5</v>
      </c>
      <c r="W80" s="488"/>
      <c r="X80" s="849">
        <f t="shared" ref="X80:X88" si="67">M80+O80+Q80+S80+U80+W80</f>
        <v>0</v>
      </c>
      <c r="Y80" s="622">
        <f t="shared" si="62"/>
        <v>27</v>
      </c>
      <c r="Z80" s="318">
        <f t="shared" si="63"/>
        <v>27</v>
      </c>
      <c r="AA80" s="849">
        <f t="shared" si="64"/>
        <v>0</v>
      </c>
      <c r="AB80" s="503">
        <f t="shared" si="65"/>
        <v>46</v>
      </c>
    </row>
    <row r="81" spans="1:28" x14ac:dyDescent="0.25">
      <c r="A81" s="217" t="s">
        <v>456</v>
      </c>
      <c r="B81" s="488" t="s">
        <v>457</v>
      </c>
      <c r="C81" s="476">
        <v>10</v>
      </c>
      <c r="D81" s="476"/>
      <c r="E81" s="476">
        <v>15</v>
      </c>
      <c r="F81" s="476"/>
      <c r="G81" s="488">
        <v>11</v>
      </c>
      <c r="H81" s="488"/>
      <c r="I81" s="849">
        <f t="shared" si="66"/>
        <v>0</v>
      </c>
      <c r="J81" s="625">
        <f>C81+E81+G81</f>
        <v>36</v>
      </c>
      <c r="K81" s="318">
        <f t="shared" si="61"/>
        <v>36</v>
      </c>
      <c r="L81" s="488">
        <v>9</v>
      </c>
      <c r="M81" s="488"/>
      <c r="N81" s="488">
        <v>10</v>
      </c>
      <c r="O81" s="488"/>
      <c r="P81" s="488">
        <v>7</v>
      </c>
      <c r="Q81" s="488"/>
      <c r="R81" s="488">
        <v>10</v>
      </c>
      <c r="S81" s="488"/>
      <c r="T81" s="488">
        <v>9</v>
      </c>
      <c r="U81" s="488"/>
      <c r="V81" s="488">
        <v>13</v>
      </c>
      <c r="W81" s="488"/>
      <c r="X81" s="849">
        <f t="shared" si="67"/>
        <v>0</v>
      </c>
      <c r="Y81" s="622">
        <f t="shared" si="62"/>
        <v>58</v>
      </c>
      <c r="Z81" s="318">
        <f t="shared" si="63"/>
        <v>58</v>
      </c>
      <c r="AA81" s="849">
        <f t="shared" si="64"/>
        <v>0</v>
      </c>
      <c r="AB81" s="503">
        <f t="shared" si="65"/>
        <v>94</v>
      </c>
    </row>
    <row r="82" spans="1:28" x14ac:dyDescent="0.25">
      <c r="A82" s="217" t="s">
        <v>407</v>
      </c>
      <c r="B82" s="488" t="s">
        <v>89</v>
      </c>
      <c r="C82" s="476">
        <v>19</v>
      </c>
      <c r="D82" s="476"/>
      <c r="E82" s="476">
        <v>21</v>
      </c>
      <c r="F82" s="476"/>
      <c r="G82" s="488">
        <v>11</v>
      </c>
      <c r="H82" s="488"/>
      <c r="I82" s="849">
        <f t="shared" si="66"/>
        <v>0</v>
      </c>
      <c r="J82" s="625">
        <f t="shared" ref="J82:J88" si="68">C82+E82+G82</f>
        <v>51</v>
      </c>
      <c r="K82" s="318">
        <f t="shared" si="61"/>
        <v>51</v>
      </c>
      <c r="L82" s="488">
        <v>15</v>
      </c>
      <c r="M82" s="488"/>
      <c r="N82" s="488">
        <v>10</v>
      </c>
      <c r="O82" s="488"/>
      <c r="P82" s="488">
        <v>11</v>
      </c>
      <c r="Q82" s="488"/>
      <c r="R82" s="488">
        <v>14</v>
      </c>
      <c r="S82" s="488"/>
      <c r="T82" s="488">
        <v>10</v>
      </c>
      <c r="U82" s="488"/>
      <c r="V82" s="488">
        <v>16</v>
      </c>
      <c r="W82" s="488"/>
      <c r="X82" s="849">
        <f t="shared" si="67"/>
        <v>0</v>
      </c>
      <c r="Y82" s="622">
        <f t="shared" si="62"/>
        <v>76</v>
      </c>
      <c r="Z82" s="318">
        <f t="shared" si="63"/>
        <v>76</v>
      </c>
      <c r="AA82" s="849">
        <f t="shared" si="64"/>
        <v>0</v>
      </c>
      <c r="AB82" s="503">
        <f t="shared" si="65"/>
        <v>127</v>
      </c>
    </row>
    <row r="83" spans="1:28" x14ac:dyDescent="0.25">
      <c r="A83" s="217" t="s">
        <v>408</v>
      </c>
      <c r="B83" s="488" t="s">
        <v>92</v>
      </c>
      <c r="C83" s="476">
        <v>5</v>
      </c>
      <c r="D83" s="476"/>
      <c r="E83" s="476">
        <v>10</v>
      </c>
      <c r="F83" s="476"/>
      <c r="G83" s="488">
        <v>5</v>
      </c>
      <c r="H83" s="488"/>
      <c r="I83" s="849">
        <f t="shared" si="66"/>
        <v>0</v>
      </c>
      <c r="J83" s="625">
        <f t="shared" si="68"/>
        <v>20</v>
      </c>
      <c r="K83" s="318">
        <f t="shared" si="61"/>
        <v>20</v>
      </c>
      <c r="L83" s="488">
        <v>13</v>
      </c>
      <c r="M83" s="488"/>
      <c r="N83" s="488">
        <v>7</v>
      </c>
      <c r="O83" s="488"/>
      <c r="P83" s="488">
        <v>9</v>
      </c>
      <c r="Q83" s="488"/>
      <c r="R83" s="488">
        <v>6</v>
      </c>
      <c r="S83" s="488"/>
      <c r="T83" s="488">
        <v>10</v>
      </c>
      <c r="U83" s="488"/>
      <c r="V83" s="488">
        <v>9</v>
      </c>
      <c r="W83" s="488"/>
      <c r="X83" s="849">
        <f t="shared" si="67"/>
        <v>0</v>
      </c>
      <c r="Y83" s="622">
        <f t="shared" si="62"/>
        <v>54</v>
      </c>
      <c r="Z83" s="318">
        <f t="shared" si="63"/>
        <v>54</v>
      </c>
      <c r="AA83" s="849">
        <f t="shared" si="64"/>
        <v>0</v>
      </c>
      <c r="AB83" s="503">
        <f t="shared" si="65"/>
        <v>74</v>
      </c>
    </row>
    <row r="84" spans="1:28" x14ac:dyDescent="0.25">
      <c r="A84" s="217" t="s">
        <v>409</v>
      </c>
      <c r="B84" s="488" t="s">
        <v>94</v>
      </c>
      <c r="C84" s="476">
        <v>3</v>
      </c>
      <c r="D84" s="476"/>
      <c r="E84" s="476">
        <v>7</v>
      </c>
      <c r="F84" s="476"/>
      <c r="G84" s="488">
        <v>7</v>
      </c>
      <c r="H84" s="488"/>
      <c r="I84" s="849">
        <f t="shared" si="66"/>
        <v>0</v>
      </c>
      <c r="J84" s="625">
        <f t="shared" si="68"/>
        <v>17</v>
      </c>
      <c r="K84" s="318">
        <f t="shared" si="61"/>
        <v>17</v>
      </c>
      <c r="L84" s="488">
        <v>4</v>
      </c>
      <c r="M84" s="488"/>
      <c r="N84" s="488">
        <v>5</v>
      </c>
      <c r="O84" s="488"/>
      <c r="P84" s="488">
        <v>6</v>
      </c>
      <c r="Q84" s="488"/>
      <c r="R84" s="488">
        <v>7</v>
      </c>
      <c r="S84" s="488"/>
      <c r="T84" s="488">
        <v>4</v>
      </c>
      <c r="U84" s="488"/>
      <c r="V84" s="488">
        <v>7</v>
      </c>
      <c r="W84" s="488"/>
      <c r="X84" s="849">
        <f t="shared" si="67"/>
        <v>0</v>
      </c>
      <c r="Y84" s="622">
        <f t="shared" si="62"/>
        <v>33</v>
      </c>
      <c r="Z84" s="318">
        <f t="shared" si="63"/>
        <v>33</v>
      </c>
      <c r="AA84" s="849">
        <f t="shared" si="64"/>
        <v>0</v>
      </c>
      <c r="AB84" s="503">
        <f t="shared" si="65"/>
        <v>50</v>
      </c>
    </row>
    <row r="85" spans="1:28" x14ac:dyDescent="0.25">
      <c r="A85" s="217" t="s">
        <v>710</v>
      </c>
      <c r="B85" s="488" t="s">
        <v>93</v>
      </c>
      <c r="C85" s="476">
        <v>4</v>
      </c>
      <c r="D85" s="476"/>
      <c r="E85" s="476">
        <v>4</v>
      </c>
      <c r="F85" s="476"/>
      <c r="G85" s="488">
        <v>10</v>
      </c>
      <c r="H85" s="488"/>
      <c r="I85" s="849">
        <f t="shared" si="66"/>
        <v>0</v>
      </c>
      <c r="J85" s="625">
        <f t="shared" si="68"/>
        <v>18</v>
      </c>
      <c r="K85" s="318">
        <f t="shared" si="61"/>
        <v>18</v>
      </c>
      <c r="L85" s="488">
        <v>3</v>
      </c>
      <c r="M85" s="488"/>
      <c r="N85" s="488">
        <v>14</v>
      </c>
      <c r="O85" s="488"/>
      <c r="P85" s="488">
        <v>5</v>
      </c>
      <c r="Q85" s="488"/>
      <c r="R85" s="488">
        <v>5</v>
      </c>
      <c r="S85" s="488"/>
      <c r="T85" s="488">
        <v>3</v>
      </c>
      <c r="U85" s="488"/>
      <c r="V85" s="488">
        <v>4</v>
      </c>
      <c r="W85" s="488"/>
      <c r="X85" s="849">
        <f t="shared" si="67"/>
        <v>0</v>
      </c>
      <c r="Y85" s="622">
        <f t="shared" si="62"/>
        <v>34</v>
      </c>
      <c r="Z85" s="318">
        <f t="shared" si="63"/>
        <v>34</v>
      </c>
      <c r="AA85" s="849">
        <f t="shared" si="64"/>
        <v>0</v>
      </c>
      <c r="AB85" s="503">
        <f t="shared" si="65"/>
        <v>52</v>
      </c>
    </row>
    <row r="86" spans="1:28" x14ac:dyDescent="0.25">
      <c r="A86" s="217" t="s">
        <v>711</v>
      </c>
      <c r="B86" s="488" t="s">
        <v>97</v>
      </c>
      <c r="C86" s="476">
        <v>2</v>
      </c>
      <c r="D86" s="476"/>
      <c r="E86" s="476">
        <v>2</v>
      </c>
      <c r="F86" s="476"/>
      <c r="G86" s="476">
        <v>2</v>
      </c>
      <c r="H86" s="476"/>
      <c r="I86" s="849">
        <f t="shared" si="66"/>
        <v>0</v>
      </c>
      <c r="J86" s="853">
        <f t="shared" si="68"/>
        <v>6</v>
      </c>
      <c r="K86" s="318">
        <f t="shared" si="61"/>
        <v>6</v>
      </c>
      <c r="L86" s="476">
        <v>4</v>
      </c>
      <c r="M86" s="476"/>
      <c r="N86" s="476">
        <v>6</v>
      </c>
      <c r="O86" s="476"/>
      <c r="P86" s="476">
        <v>3</v>
      </c>
      <c r="Q86" s="476"/>
      <c r="R86" s="476">
        <v>5</v>
      </c>
      <c r="S86" s="476"/>
      <c r="T86" s="476">
        <v>6</v>
      </c>
      <c r="U86" s="476"/>
      <c r="V86" s="476">
        <v>6</v>
      </c>
      <c r="W86" s="476"/>
      <c r="X86" s="849">
        <f t="shared" si="67"/>
        <v>0</v>
      </c>
      <c r="Y86" s="622">
        <f t="shared" si="62"/>
        <v>30</v>
      </c>
      <c r="Z86" s="318">
        <f t="shared" si="63"/>
        <v>30</v>
      </c>
      <c r="AA86" s="849">
        <f t="shared" si="64"/>
        <v>0</v>
      </c>
      <c r="AB86" s="503">
        <f t="shared" si="65"/>
        <v>36</v>
      </c>
    </row>
    <row r="87" spans="1:28" x14ac:dyDescent="0.25">
      <c r="A87" s="217" t="s">
        <v>712</v>
      </c>
      <c r="B87" s="488" t="s">
        <v>91</v>
      </c>
      <c r="C87" s="476">
        <v>1</v>
      </c>
      <c r="D87" s="476"/>
      <c r="E87" s="476">
        <v>3</v>
      </c>
      <c r="F87" s="476"/>
      <c r="G87" s="476">
        <v>6</v>
      </c>
      <c r="H87" s="476"/>
      <c r="I87" s="849">
        <f t="shared" si="66"/>
        <v>0</v>
      </c>
      <c r="J87" s="625">
        <f t="shared" si="68"/>
        <v>10</v>
      </c>
      <c r="K87" s="318">
        <f t="shared" si="61"/>
        <v>10</v>
      </c>
      <c r="L87" s="476">
        <v>1</v>
      </c>
      <c r="M87" s="476"/>
      <c r="N87" s="476">
        <v>5</v>
      </c>
      <c r="O87" s="476"/>
      <c r="P87" s="476">
        <v>5</v>
      </c>
      <c r="Q87" s="476"/>
      <c r="R87" s="476">
        <v>3</v>
      </c>
      <c r="S87" s="476"/>
      <c r="T87" s="476">
        <v>4</v>
      </c>
      <c r="U87" s="476"/>
      <c r="V87" s="476">
        <v>4</v>
      </c>
      <c r="W87" s="476"/>
      <c r="X87" s="849">
        <f t="shared" si="67"/>
        <v>0</v>
      </c>
      <c r="Y87" s="622">
        <f t="shared" si="62"/>
        <v>22</v>
      </c>
      <c r="Z87" s="318">
        <f t="shared" si="63"/>
        <v>22</v>
      </c>
      <c r="AA87" s="849">
        <f t="shared" si="64"/>
        <v>0</v>
      </c>
      <c r="AB87" s="503">
        <f t="shared" si="65"/>
        <v>32</v>
      </c>
    </row>
    <row r="88" spans="1:28" x14ac:dyDescent="0.25">
      <c r="A88" s="217" t="s">
        <v>713</v>
      </c>
      <c r="B88" s="488" t="s">
        <v>95</v>
      </c>
      <c r="C88" s="476">
        <v>3</v>
      </c>
      <c r="D88" s="476"/>
      <c r="E88" s="476">
        <v>5</v>
      </c>
      <c r="F88" s="476"/>
      <c r="G88" s="476">
        <v>2</v>
      </c>
      <c r="H88" s="476"/>
      <c r="I88" s="849">
        <f t="shared" si="66"/>
        <v>0</v>
      </c>
      <c r="J88" s="625">
        <f t="shared" si="68"/>
        <v>10</v>
      </c>
      <c r="K88" s="318">
        <f t="shared" si="61"/>
        <v>10</v>
      </c>
      <c r="L88" s="476">
        <v>4</v>
      </c>
      <c r="M88" s="476"/>
      <c r="N88" s="476">
        <v>1</v>
      </c>
      <c r="O88" s="476"/>
      <c r="P88" s="476">
        <v>4</v>
      </c>
      <c r="Q88" s="476"/>
      <c r="R88" s="476">
        <v>2</v>
      </c>
      <c r="S88" s="476"/>
      <c r="T88" s="476">
        <v>2</v>
      </c>
      <c r="U88" s="476"/>
      <c r="V88" s="476">
        <v>2</v>
      </c>
      <c r="W88" s="476"/>
      <c r="X88" s="849">
        <f t="shared" si="67"/>
        <v>0</v>
      </c>
      <c r="Y88" s="622">
        <f t="shared" si="62"/>
        <v>15</v>
      </c>
      <c r="Z88" s="318">
        <f t="shared" si="63"/>
        <v>15</v>
      </c>
      <c r="AA88" s="849">
        <f t="shared" si="64"/>
        <v>0</v>
      </c>
      <c r="AB88" s="503">
        <f t="shared" si="65"/>
        <v>25</v>
      </c>
    </row>
    <row r="89" spans="1:28" x14ac:dyDescent="0.25">
      <c r="A89" s="217"/>
      <c r="B89" s="525" t="s">
        <v>98</v>
      </c>
      <c r="C89" s="525">
        <f t="shared" ref="C89:AB89" si="69">SUM(C79:C88)</f>
        <v>68</v>
      </c>
      <c r="D89" s="525">
        <f t="shared" si="69"/>
        <v>0</v>
      </c>
      <c r="E89" s="525">
        <f t="shared" si="69"/>
        <v>93</v>
      </c>
      <c r="F89" s="525">
        <f t="shared" si="69"/>
        <v>0</v>
      </c>
      <c r="G89" s="525">
        <f t="shared" si="69"/>
        <v>67</v>
      </c>
      <c r="H89" s="525">
        <f t="shared" si="69"/>
        <v>0</v>
      </c>
      <c r="I89" s="526">
        <f t="shared" si="69"/>
        <v>0</v>
      </c>
      <c r="J89" s="526">
        <f t="shared" si="69"/>
        <v>228</v>
      </c>
      <c r="K89" s="527">
        <f t="shared" si="61"/>
        <v>228</v>
      </c>
      <c r="L89" s="525">
        <f t="shared" si="69"/>
        <v>83</v>
      </c>
      <c r="M89" s="525">
        <f t="shared" si="69"/>
        <v>0</v>
      </c>
      <c r="N89" s="525">
        <f t="shared" si="69"/>
        <v>73</v>
      </c>
      <c r="O89" s="525">
        <f t="shared" si="69"/>
        <v>0</v>
      </c>
      <c r="P89" s="525">
        <f t="shared" si="69"/>
        <v>64</v>
      </c>
      <c r="Q89" s="525">
        <f t="shared" si="69"/>
        <v>0</v>
      </c>
      <c r="R89" s="525">
        <f t="shared" si="69"/>
        <v>66</v>
      </c>
      <c r="S89" s="525">
        <f t="shared" si="69"/>
        <v>0</v>
      </c>
      <c r="T89" s="525">
        <f t="shared" si="69"/>
        <v>64</v>
      </c>
      <c r="U89" s="525">
        <f t="shared" si="69"/>
        <v>0</v>
      </c>
      <c r="V89" s="525">
        <f t="shared" si="69"/>
        <v>73</v>
      </c>
      <c r="W89" s="525">
        <f t="shared" si="69"/>
        <v>0</v>
      </c>
      <c r="X89" s="526">
        <f t="shared" si="69"/>
        <v>0</v>
      </c>
      <c r="Y89" s="526">
        <f t="shared" si="69"/>
        <v>423</v>
      </c>
      <c r="Z89" s="527">
        <f t="shared" si="63"/>
        <v>423</v>
      </c>
      <c r="AA89" s="527">
        <f t="shared" si="64"/>
        <v>0</v>
      </c>
      <c r="AB89" s="526">
        <f t="shared" si="69"/>
        <v>651</v>
      </c>
    </row>
    <row r="90" spans="1:28" s="54" customFormat="1" x14ac:dyDescent="0.25">
      <c r="A90" s="508"/>
      <c r="B90" s="629" t="s">
        <v>674</v>
      </c>
      <c r="C90" s="627">
        <f t="shared" ref="C90:Y90" si="70">C29+C38+C48+C54+C60+C65+C71+C77+C89</f>
        <v>561</v>
      </c>
      <c r="D90" s="627">
        <f t="shared" si="70"/>
        <v>70</v>
      </c>
      <c r="E90" s="627">
        <f t="shared" si="70"/>
        <v>651</v>
      </c>
      <c r="F90" s="627">
        <f t="shared" si="70"/>
        <v>46</v>
      </c>
      <c r="G90" s="627">
        <f t="shared" si="70"/>
        <v>619</v>
      </c>
      <c r="H90" s="627">
        <f t="shared" si="70"/>
        <v>78</v>
      </c>
      <c r="I90" s="627">
        <f t="shared" si="70"/>
        <v>194</v>
      </c>
      <c r="J90" s="627">
        <f t="shared" si="70"/>
        <v>1831</v>
      </c>
      <c r="K90" s="318">
        <f t="shared" si="61"/>
        <v>2025</v>
      </c>
      <c r="L90" s="627">
        <f t="shared" si="70"/>
        <v>650</v>
      </c>
      <c r="M90" s="627">
        <f t="shared" si="70"/>
        <v>32</v>
      </c>
      <c r="N90" s="627">
        <f t="shared" si="70"/>
        <v>657</v>
      </c>
      <c r="O90" s="627">
        <f t="shared" si="70"/>
        <v>13</v>
      </c>
      <c r="P90" s="627">
        <f t="shared" si="70"/>
        <v>605</v>
      </c>
      <c r="Q90" s="627">
        <f t="shared" si="70"/>
        <v>12</v>
      </c>
      <c r="R90" s="627">
        <f t="shared" si="70"/>
        <v>600</v>
      </c>
      <c r="S90" s="627">
        <f t="shared" si="70"/>
        <v>5</v>
      </c>
      <c r="T90" s="627">
        <f t="shared" si="70"/>
        <v>534</v>
      </c>
      <c r="U90" s="627">
        <f t="shared" si="70"/>
        <v>12</v>
      </c>
      <c r="V90" s="627">
        <f t="shared" si="70"/>
        <v>564</v>
      </c>
      <c r="W90" s="627">
        <f t="shared" si="70"/>
        <v>10</v>
      </c>
      <c r="X90" s="627">
        <f t="shared" si="70"/>
        <v>84</v>
      </c>
      <c r="Y90" s="627">
        <f t="shared" si="70"/>
        <v>3610</v>
      </c>
      <c r="Z90" s="318">
        <f t="shared" si="63"/>
        <v>3694</v>
      </c>
      <c r="AA90" s="501">
        <f t="shared" si="64"/>
        <v>278</v>
      </c>
      <c r="AB90" s="630">
        <f>Z90+K90</f>
        <v>5719</v>
      </c>
    </row>
    <row r="91" spans="1:28" x14ac:dyDescent="0.25">
      <c r="A91" s="217"/>
      <c r="B91" s="496"/>
      <c r="C91" s="496"/>
      <c r="D91" s="496"/>
      <c r="E91" s="496"/>
      <c r="F91" s="496"/>
      <c r="G91" s="496"/>
      <c r="H91" s="496"/>
      <c r="I91" s="622"/>
      <c r="J91" s="625"/>
      <c r="K91" s="318"/>
      <c r="L91" s="496"/>
      <c r="M91" s="496"/>
      <c r="N91" s="496"/>
      <c r="O91" s="496"/>
      <c r="P91" s="496"/>
      <c r="Q91" s="496"/>
      <c r="R91" s="496"/>
      <c r="S91" s="496"/>
      <c r="T91" s="496"/>
      <c r="U91" s="496"/>
      <c r="V91" s="496"/>
      <c r="W91" s="496"/>
      <c r="X91" s="622"/>
      <c r="Y91" s="622"/>
      <c r="Z91" s="318"/>
      <c r="AA91" s="849"/>
      <c r="AB91" s="503"/>
    </row>
    <row r="92" spans="1:28" x14ac:dyDescent="0.25">
      <c r="A92" s="217">
        <v>3103</v>
      </c>
      <c r="B92" s="481" t="s">
        <v>99</v>
      </c>
      <c r="C92" s="477">
        <v>47</v>
      </c>
      <c r="D92" s="477"/>
      <c r="E92" s="477">
        <v>45</v>
      </c>
      <c r="F92" s="477"/>
      <c r="G92" s="477">
        <v>37</v>
      </c>
      <c r="H92" s="477"/>
      <c r="I92" s="849">
        <f>D92+F92+H92</f>
        <v>0</v>
      </c>
      <c r="J92" s="626">
        <f>G92+E92+C92</f>
        <v>129</v>
      </c>
      <c r="K92" s="318">
        <f t="shared" si="61"/>
        <v>129</v>
      </c>
      <c r="L92" s="477">
        <v>39</v>
      </c>
      <c r="M92" s="477"/>
      <c r="N92" s="477">
        <v>45</v>
      </c>
      <c r="O92" s="477"/>
      <c r="P92" s="477">
        <v>48</v>
      </c>
      <c r="Q92" s="477"/>
      <c r="R92" s="477">
        <v>50</v>
      </c>
      <c r="S92" s="477"/>
      <c r="T92" s="477">
        <v>50</v>
      </c>
      <c r="U92" s="477"/>
      <c r="V92" s="477">
        <v>50</v>
      </c>
      <c r="W92" s="477"/>
      <c r="X92" s="849">
        <f>M92+O92+Q92+S92+U92+W92</f>
        <v>0</v>
      </c>
      <c r="Y92" s="622">
        <f>L92+N92+P92+R92+T92+V92</f>
        <v>282</v>
      </c>
      <c r="Z92" s="318">
        <f>Y92+X92</f>
        <v>282</v>
      </c>
      <c r="AA92" s="849">
        <f>I92+X92</f>
        <v>0</v>
      </c>
      <c r="AB92" s="242">
        <f>Z92+K92</f>
        <v>411</v>
      </c>
    </row>
    <row r="93" spans="1:28" x14ac:dyDescent="0.25">
      <c r="A93" s="217">
        <v>3181</v>
      </c>
      <c r="B93" s="481" t="s">
        <v>410</v>
      </c>
      <c r="C93" s="495">
        <v>19</v>
      </c>
      <c r="D93" s="495"/>
      <c r="E93" s="495">
        <v>27</v>
      </c>
      <c r="F93" s="495"/>
      <c r="G93" s="495">
        <v>18</v>
      </c>
      <c r="H93" s="495"/>
      <c r="I93" s="849">
        <f>D93+F93+H93</f>
        <v>0</v>
      </c>
      <c r="J93" s="626">
        <f>G93+E93+C93</f>
        <v>64</v>
      </c>
      <c r="K93" s="318">
        <f t="shared" si="61"/>
        <v>64</v>
      </c>
      <c r="L93" s="495">
        <v>12</v>
      </c>
      <c r="M93" s="495"/>
      <c r="N93" s="495">
        <v>14</v>
      </c>
      <c r="O93" s="495"/>
      <c r="P93" s="495">
        <v>14</v>
      </c>
      <c r="Q93" s="495"/>
      <c r="R93" s="495">
        <v>15</v>
      </c>
      <c r="S93" s="495"/>
      <c r="T93" s="495">
        <v>26</v>
      </c>
      <c r="U93" s="495"/>
      <c r="V93" s="495">
        <v>20</v>
      </c>
      <c r="W93" s="495"/>
      <c r="X93" s="849">
        <f>M93+O93+Q93+S93+U93+W93</f>
        <v>0</v>
      </c>
      <c r="Y93" s="622">
        <f>L93+N93+P93+R93+T93+V93</f>
        <v>101</v>
      </c>
      <c r="Z93" s="318">
        <f>Y93+X93</f>
        <v>101</v>
      </c>
      <c r="AA93" s="849">
        <f>I93+X93</f>
        <v>0</v>
      </c>
      <c r="AB93" s="242">
        <f>Z93+K93</f>
        <v>165</v>
      </c>
    </row>
    <row r="94" spans="1:28" s="54" customFormat="1" x14ac:dyDescent="0.25">
      <c r="A94" s="508"/>
      <c r="B94" s="317" t="s">
        <v>646</v>
      </c>
      <c r="C94" s="504">
        <f t="shared" ref="C94:J94" si="71">C92+C93</f>
        <v>66</v>
      </c>
      <c r="D94" s="504">
        <f t="shared" si="71"/>
        <v>0</v>
      </c>
      <c r="E94" s="504">
        <f t="shared" si="71"/>
        <v>72</v>
      </c>
      <c r="F94" s="504">
        <f t="shared" si="71"/>
        <v>0</v>
      </c>
      <c r="G94" s="504">
        <f t="shared" si="71"/>
        <v>55</v>
      </c>
      <c r="H94" s="504">
        <f t="shared" si="71"/>
        <v>0</v>
      </c>
      <c r="I94" s="504">
        <f t="shared" si="71"/>
        <v>0</v>
      </c>
      <c r="J94" s="504">
        <f t="shared" si="71"/>
        <v>193</v>
      </c>
      <c r="K94" s="318">
        <f t="shared" si="61"/>
        <v>193</v>
      </c>
      <c r="L94" s="504">
        <f t="shared" ref="L94:Y94" si="72">L92+L93</f>
        <v>51</v>
      </c>
      <c r="M94" s="504">
        <f t="shared" si="72"/>
        <v>0</v>
      </c>
      <c r="N94" s="504">
        <f t="shared" si="72"/>
        <v>59</v>
      </c>
      <c r="O94" s="504">
        <f t="shared" si="72"/>
        <v>0</v>
      </c>
      <c r="P94" s="504">
        <f t="shared" si="72"/>
        <v>62</v>
      </c>
      <c r="Q94" s="504">
        <f t="shared" si="72"/>
        <v>0</v>
      </c>
      <c r="R94" s="504">
        <f t="shared" si="72"/>
        <v>65</v>
      </c>
      <c r="S94" s="504">
        <f t="shared" si="72"/>
        <v>0</v>
      </c>
      <c r="T94" s="504">
        <f t="shared" si="72"/>
        <v>76</v>
      </c>
      <c r="U94" s="504">
        <f t="shared" si="72"/>
        <v>0</v>
      </c>
      <c r="V94" s="504">
        <f t="shared" si="72"/>
        <v>70</v>
      </c>
      <c r="W94" s="504">
        <f t="shared" si="72"/>
        <v>0</v>
      </c>
      <c r="X94" s="504">
        <f t="shared" si="72"/>
        <v>0</v>
      </c>
      <c r="Y94" s="504">
        <f t="shared" si="72"/>
        <v>383</v>
      </c>
      <c r="Z94" s="318">
        <f>Y94+X94</f>
        <v>383</v>
      </c>
      <c r="AA94" s="501">
        <f>I94+X94</f>
        <v>0</v>
      </c>
      <c r="AB94" s="505">
        <f>Z94+K94</f>
        <v>576</v>
      </c>
    </row>
    <row r="95" spans="1:28" x14ac:dyDescent="0.25">
      <c r="A95" s="217"/>
      <c r="B95" s="498"/>
      <c r="C95" s="498"/>
      <c r="D95" s="498"/>
      <c r="E95" s="498"/>
      <c r="F95" s="498"/>
      <c r="G95" s="498"/>
      <c r="H95" s="498"/>
      <c r="I95" s="622"/>
      <c r="J95" s="626"/>
      <c r="K95" s="318"/>
      <c r="L95" s="498"/>
      <c r="M95" s="498"/>
      <c r="N95" s="498"/>
      <c r="O95" s="498"/>
      <c r="P95" s="498"/>
      <c r="Q95" s="498"/>
      <c r="R95" s="498"/>
      <c r="S95" s="498"/>
      <c r="T95" s="498"/>
      <c r="U95" s="498"/>
      <c r="V95" s="498"/>
      <c r="W95" s="498"/>
      <c r="X95" s="622"/>
      <c r="Y95" s="622"/>
      <c r="Z95" s="318"/>
      <c r="AA95" s="849"/>
      <c r="AB95" s="242"/>
    </row>
    <row r="96" spans="1:28" s="54" customFormat="1" x14ac:dyDescent="0.25">
      <c r="A96" s="508"/>
      <c r="B96" s="504" t="s">
        <v>709</v>
      </c>
      <c r="C96" s="504">
        <f t="shared" ref="C96:J96" si="73">C94+C90+C18</f>
        <v>685</v>
      </c>
      <c r="D96" s="504">
        <f t="shared" si="73"/>
        <v>141</v>
      </c>
      <c r="E96" s="504">
        <f t="shared" si="73"/>
        <v>797</v>
      </c>
      <c r="F96" s="504">
        <f t="shared" si="73"/>
        <v>118</v>
      </c>
      <c r="G96" s="504">
        <f t="shared" si="73"/>
        <v>755</v>
      </c>
      <c r="H96" s="504">
        <f t="shared" si="73"/>
        <v>141</v>
      </c>
      <c r="I96" s="850">
        <f t="shared" si="73"/>
        <v>400</v>
      </c>
      <c r="J96" s="504">
        <f t="shared" si="73"/>
        <v>2237</v>
      </c>
      <c r="K96" s="318">
        <f>J96+I96</f>
        <v>2637</v>
      </c>
      <c r="L96" s="504">
        <f t="shared" ref="L96:Y96" si="74">L94+L90+L18</f>
        <v>831</v>
      </c>
      <c r="M96" s="504">
        <f t="shared" si="74"/>
        <v>42</v>
      </c>
      <c r="N96" s="504">
        <f t="shared" si="74"/>
        <v>866</v>
      </c>
      <c r="O96" s="504">
        <f t="shared" si="74"/>
        <v>19</v>
      </c>
      <c r="P96" s="504">
        <f t="shared" si="74"/>
        <v>810</v>
      </c>
      <c r="Q96" s="504">
        <f t="shared" si="74"/>
        <v>16</v>
      </c>
      <c r="R96" s="504">
        <f t="shared" si="74"/>
        <v>808</v>
      </c>
      <c r="S96" s="504">
        <f t="shared" si="74"/>
        <v>5</v>
      </c>
      <c r="T96" s="504">
        <f t="shared" si="74"/>
        <v>740</v>
      </c>
      <c r="U96" s="504">
        <f t="shared" si="74"/>
        <v>16</v>
      </c>
      <c r="V96" s="504">
        <f t="shared" si="74"/>
        <v>781</v>
      </c>
      <c r="W96" s="504">
        <f t="shared" si="74"/>
        <v>16</v>
      </c>
      <c r="X96" s="850">
        <f t="shared" si="74"/>
        <v>114</v>
      </c>
      <c r="Y96" s="504">
        <f t="shared" si="74"/>
        <v>4836</v>
      </c>
      <c r="Z96" s="318">
        <f>Y96+X96</f>
        <v>4950</v>
      </c>
      <c r="AA96" s="849">
        <f>I96+X96</f>
        <v>514</v>
      </c>
      <c r="AB96" s="506">
        <f>Z96+K96</f>
        <v>7587</v>
      </c>
    </row>
    <row r="97" spans="1:28" s="509" customFormat="1" ht="12.75" x14ac:dyDescent="0.25">
      <c r="A97" s="224"/>
      <c r="B97" s="481" t="s">
        <v>709</v>
      </c>
      <c r="C97" s="481">
        <v>787</v>
      </c>
      <c r="D97" s="481">
        <v>89</v>
      </c>
      <c r="E97" s="481">
        <v>739</v>
      </c>
      <c r="F97" s="481">
        <v>85</v>
      </c>
      <c r="G97" s="481">
        <v>750</v>
      </c>
      <c r="H97" s="481">
        <v>109</v>
      </c>
      <c r="I97" s="481">
        <v>283</v>
      </c>
      <c r="J97" s="481">
        <v>2276</v>
      </c>
      <c r="K97" s="491">
        <v>2559</v>
      </c>
      <c r="L97" s="481">
        <v>852</v>
      </c>
      <c r="M97" s="481">
        <v>12</v>
      </c>
      <c r="N97" s="481">
        <v>814</v>
      </c>
      <c r="O97" s="481">
        <v>4</v>
      </c>
      <c r="P97" s="481">
        <v>825</v>
      </c>
      <c r="Q97" s="481">
        <v>3</v>
      </c>
      <c r="R97" s="481">
        <v>759</v>
      </c>
      <c r="S97" s="481">
        <v>4</v>
      </c>
      <c r="T97" s="481">
        <v>811</v>
      </c>
      <c r="U97" s="481">
        <v>5</v>
      </c>
      <c r="V97" s="481">
        <v>770</v>
      </c>
      <c r="W97" s="481">
        <v>1</v>
      </c>
      <c r="X97" s="481">
        <v>29</v>
      </c>
      <c r="Y97" s="481">
        <v>4831</v>
      </c>
      <c r="Z97" s="491">
        <v>4860</v>
      </c>
      <c r="AA97" s="491">
        <f>I97+X97</f>
        <v>312</v>
      </c>
      <c r="AB97" s="481">
        <v>7419</v>
      </c>
    </row>
    <row r="98" spans="1:28" s="509" customFormat="1" ht="12.75" x14ac:dyDescent="0.25">
      <c r="A98" s="224"/>
      <c r="B98" s="481" t="s">
        <v>675</v>
      </c>
      <c r="C98" s="481">
        <v>701</v>
      </c>
      <c r="D98" s="481">
        <v>77</v>
      </c>
      <c r="E98" s="481">
        <v>733</v>
      </c>
      <c r="F98" s="481">
        <v>95</v>
      </c>
      <c r="G98" s="481">
        <v>747</v>
      </c>
      <c r="H98" s="481">
        <v>102</v>
      </c>
      <c r="I98" s="481">
        <v>274</v>
      </c>
      <c r="J98" s="481">
        <v>2181</v>
      </c>
      <c r="K98" s="491">
        <v>2455</v>
      </c>
      <c r="L98" s="481">
        <v>812</v>
      </c>
      <c r="M98" s="481">
        <v>28</v>
      </c>
      <c r="N98" s="481">
        <v>820</v>
      </c>
      <c r="O98" s="481">
        <v>8</v>
      </c>
      <c r="P98" s="481">
        <v>773</v>
      </c>
      <c r="Q98" s="481">
        <v>4</v>
      </c>
      <c r="R98" s="481">
        <v>831</v>
      </c>
      <c r="S98" s="481">
        <v>7</v>
      </c>
      <c r="T98" s="481">
        <v>795</v>
      </c>
      <c r="U98" s="481">
        <v>4</v>
      </c>
      <c r="V98" s="481">
        <v>765</v>
      </c>
      <c r="W98" s="481">
        <v>3</v>
      </c>
      <c r="X98" s="481">
        <v>54</v>
      </c>
      <c r="Y98" s="481">
        <v>4796</v>
      </c>
      <c r="Z98" s="491">
        <v>4851</v>
      </c>
      <c r="AA98" s="491">
        <f t="shared" ref="AA98:AA100" si="75">I98+X98</f>
        <v>328</v>
      </c>
      <c r="AB98" s="481">
        <v>7306</v>
      </c>
    </row>
    <row r="99" spans="1:28" s="363" customFormat="1" ht="12.75" x14ac:dyDescent="0.25">
      <c r="A99" s="362"/>
      <c r="B99" s="481" t="s">
        <v>540</v>
      </c>
      <c r="C99" s="481">
        <v>712</v>
      </c>
      <c r="D99" s="481">
        <v>79</v>
      </c>
      <c r="E99" s="481">
        <v>695</v>
      </c>
      <c r="F99" s="481">
        <v>92</v>
      </c>
      <c r="G99" s="481">
        <v>793</v>
      </c>
      <c r="H99" s="481">
        <v>60</v>
      </c>
      <c r="I99" s="481">
        <v>231</v>
      </c>
      <c r="J99" s="481">
        <v>2200</v>
      </c>
      <c r="K99" s="491">
        <v>2431</v>
      </c>
      <c r="L99" s="481">
        <v>843</v>
      </c>
      <c r="M99" s="481">
        <v>12</v>
      </c>
      <c r="N99" s="481">
        <v>762</v>
      </c>
      <c r="O99" s="481">
        <v>5</v>
      </c>
      <c r="P99" s="481">
        <v>849</v>
      </c>
      <c r="Q99" s="481">
        <v>7</v>
      </c>
      <c r="R99" s="481">
        <v>822</v>
      </c>
      <c r="S99" s="481">
        <v>7</v>
      </c>
      <c r="T99" s="481">
        <v>785</v>
      </c>
      <c r="U99" s="481">
        <v>5</v>
      </c>
      <c r="V99" s="481">
        <v>730</v>
      </c>
      <c r="W99" s="481">
        <v>5</v>
      </c>
      <c r="X99" s="481">
        <v>41</v>
      </c>
      <c r="Y99" s="481">
        <v>4791</v>
      </c>
      <c r="Z99" s="491">
        <v>4832</v>
      </c>
      <c r="AA99" s="491">
        <f t="shared" si="75"/>
        <v>272</v>
      </c>
      <c r="AB99" s="481">
        <v>7263</v>
      </c>
    </row>
    <row r="100" spans="1:28" s="363" customFormat="1" ht="12.75" x14ac:dyDescent="0.25">
      <c r="A100" s="362"/>
      <c r="B100" s="481" t="s">
        <v>490</v>
      </c>
      <c r="C100" s="481">
        <v>664</v>
      </c>
      <c r="D100" s="481">
        <v>87</v>
      </c>
      <c r="E100" s="481">
        <v>713</v>
      </c>
      <c r="F100" s="481">
        <v>74</v>
      </c>
      <c r="G100" s="481">
        <v>820</v>
      </c>
      <c r="H100" s="481">
        <v>43</v>
      </c>
      <c r="I100" s="481">
        <v>204</v>
      </c>
      <c r="J100" s="481">
        <v>2197</v>
      </c>
      <c r="K100" s="491">
        <v>2401</v>
      </c>
      <c r="L100" s="481">
        <v>780</v>
      </c>
      <c r="M100" s="481">
        <v>15</v>
      </c>
      <c r="N100" s="481">
        <v>845</v>
      </c>
      <c r="O100" s="481">
        <v>10</v>
      </c>
      <c r="P100" s="481">
        <v>833</v>
      </c>
      <c r="Q100" s="481">
        <v>6</v>
      </c>
      <c r="R100" s="481">
        <v>813</v>
      </c>
      <c r="S100" s="481">
        <v>11</v>
      </c>
      <c r="T100" s="481">
        <v>746</v>
      </c>
      <c r="U100" s="481">
        <v>13</v>
      </c>
      <c r="V100" s="481">
        <v>726</v>
      </c>
      <c r="W100" s="481">
        <v>6</v>
      </c>
      <c r="X100" s="481">
        <v>61</v>
      </c>
      <c r="Y100" s="481">
        <v>4783</v>
      </c>
      <c r="Z100" s="491">
        <v>4804</v>
      </c>
      <c r="AA100" s="491">
        <f t="shared" si="75"/>
        <v>265</v>
      </c>
      <c r="AB100" s="481">
        <v>7205</v>
      </c>
    </row>
    <row r="101" spans="1:28" s="509" customFormat="1" ht="12.75" x14ac:dyDescent="0.25">
      <c r="A101" s="224"/>
      <c r="B101" s="481" t="s">
        <v>489</v>
      </c>
      <c r="C101" s="481">
        <v>757</v>
      </c>
      <c r="D101" s="481"/>
      <c r="E101" s="481">
        <v>813</v>
      </c>
      <c r="F101" s="481"/>
      <c r="G101" s="481">
        <v>798</v>
      </c>
      <c r="H101" s="481"/>
      <c r="I101" s="719"/>
      <c r="J101" s="481">
        <v>2368</v>
      </c>
      <c r="K101" s="481"/>
      <c r="L101" s="481">
        <v>839</v>
      </c>
      <c r="M101" s="481"/>
      <c r="N101" s="481">
        <v>849</v>
      </c>
      <c r="O101" s="481"/>
      <c r="P101" s="481">
        <v>818</v>
      </c>
      <c r="Q101" s="481"/>
      <c r="R101" s="481">
        <v>777</v>
      </c>
      <c r="S101" s="481"/>
      <c r="T101" s="481">
        <v>740</v>
      </c>
      <c r="U101" s="481"/>
      <c r="V101" s="481">
        <v>753</v>
      </c>
      <c r="W101" s="481"/>
      <c r="X101" s="719"/>
      <c r="Y101" s="481">
        <v>4776</v>
      </c>
      <c r="Z101" s="481"/>
      <c r="AA101" s="481"/>
      <c r="AB101" s="481">
        <v>7144</v>
      </c>
    </row>
    <row r="102" spans="1:28" s="509" customFormat="1" ht="12.75" x14ac:dyDescent="0.25">
      <c r="A102" s="226"/>
      <c r="B102" s="481" t="s">
        <v>453</v>
      </c>
      <c r="C102" s="481">
        <v>764</v>
      </c>
      <c r="D102" s="481"/>
      <c r="E102" s="481">
        <v>750</v>
      </c>
      <c r="F102" s="481"/>
      <c r="G102" s="481">
        <v>853</v>
      </c>
      <c r="H102" s="481"/>
      <c r="I102" s="719"/>
      <c r="J102" s="481">
        <v>2367</v>
      </c>
      <c r="K102" s="481"/>
      <c r="L102" s="481">
        <v>870</v>
      </c>
      <c r="M102" s="481"/>
      <c r="N102" s="481">
        <v>834</v>
      </c>
      <c r="O102" s="481"/>
      <c r="P102" s="481">
        <v>788</v>
      </c>
      <c r="Q102" s="481"/>
      <c r="R102" s="481">
        <v>775</v>
      </c>
      <c r="S102" s="481"/>
      <c r="T102" s="481">
        <v>759</v>
      </c>
      <c r="U102" s="481"/>
      <c r="V102" s="481">
        <v>786</v>
      </c>
      <c r="W102" s="481"/>
      <c r="X102" s="719"/>
      <c r="Y102" s="481">
        <v>4812</v>
      </c>
      <c r="Z102" s="481"/>
      <c r="AA102" s="481"/>
      <c r="AB102" s="481">
        <v>7179</v>
      </c>
    </row>
    <row r="103" spans="1:28" s="509" customFormat="1" ht="12.75" x14ac:dyDescent="0.25">
      <c r="A103" s="225"/>
      <c r="B103" s="481" t="s">
        <v>454</v>
      </c>
      <c r="C103" s="481">
        <v>729</v>
      </c>
      <c r="D103" s="481"/>
      <c r="E103" s="481">
        <v>808</v>
      </c>
      <c r="F103" s="481"/>
      <c r="G103" s="481">
        <v>877</v>
      </c>
      <c r="H103" s="481"/>
      <c r="I103" s="719"/>
      <c r="J103" s="481">
        <v>2414</v>
      </c>
      <c r="K103" s="481"/>
      <c r="L103" s="481">
        <v>827</v>
      </c>
      <c r="M103" s="481"/>
      <c r="N103" s="481">
        <v>796</v>
      </c>
      <c r="O103" s="481"/>
      <c r="P103" s="481">
        <v>773</v>
      </c>
      <c r="Q103" s="481"/>
      <c r="R103" s="481">
        <v>800</v>
      </c>
      <c r="S103" s="481"/>
      <c r="T103" s="481">
        <v>809</v>
      </c>
      <c r="U103" s="481"/>
      <c r="V103" s="481">
        <v>730</v>
      </c>
      <c r="W103" s="481"/>
      <c r="X103" s="719"/>
      <c r="Y103" s="481">
        <v>4735</v>
      </c>
      <c r="Z103" s="481"/>
      <c r="AA103" s="481"/>
      <c r="AB103" s="481">
        <v>7149</v>
      </c>
    </row>
    <row r="104" spans="1:28" s="509" customFormat="1" ht="12.75" x14ac:dyDescent="0.25">
      <c r="A104" s="225"/>
      <c r="B104" s="481" t="s">
        <v>358</v>
      </c>
      <c r="C104" s="481">
        <v>780</v>
      </c>
      <c r="D104" s="481"/>
      <c r="E104" s="481">
        <v>828</v>
      </c>
      <c r="F104" s="481"/>
      <c r="G104" s="481">
        <v>845</v>
      </c>
      <c r="H104" s="481"/>
      <c r="I104" s="719"/>
      <c r="J104" s="481">
        <v>2453</v>
      </c>
      <c r="K104" s="481"/>
      <c r="L104" s="481">
        <v>797</v>
      </c>
      <c r="M104" s="481"/>
      <c r="N104" s="481">
        <v>766</v>
      </c>
      <c r="O104" s="481"/>
      <c r="P104" s="481">
        <v>808</v>
      </c>
      <c r="Q104" s="481"/>
      <c r="R104" s="481">
        <v>838</v>
      </c>
      <c r="S104" s="481"/>
      <c r="T104" s="481">
        <v>749</v>
      </c>
      <c r="U104" s="481"/>
      <c r="V104" s="481">
        <v>779</v>
      </c>
      <c r="W104" s="481"/>
      <c r="X104" s="719"/>
      <c r="Y104" s="481">
        <v>4737</v>
      </c>
      <c r="Z104" s="481"/>
      <c r="AA104" s="481"/>
      <c r="AB104" s="481">
        <v>7190</v>
      </c>
    </row>
    <row r="105" spans="1:28" s="509" customFormat="1" ht="12.75" x14ac:dyDescent="0.25">
      <c r="A105" s="226"/>
      <c r="B105" s="481" t="s">
        <v>340</v>
      </c>
      <c r="C105" s="481">
        <v>803</v>
      </c>
      <c r="D105" s="481"/>
      <c r="E105" s="481">
        <v>800</v>
      </c>
      <c r="F105" s="481"/>
      <c r="G105" s="481">
        <v>802</v>
      </c>
      <c r="H105" s="481"/>
      <c r="I105" s="719"/>
      <c r="J105" s="481">
        <v>2405</v>
      </c>
      <c r="K105" s="481"/>
      <c r="L105" s="481">
        <v>787</v>
      </c>
      <c r="M105" s="481"/>
      <c r="N105" s="481">
        <v>809</v>
      </c>
      <c r="O105" s="481"/>
      <c r="P105" s="481">
        <v>855</v>
      </c>
      <c r="Q105" s="481"/>
      <c r="R105" s="481">
        <v>787</v>
      </c>
      <c r="S105" s="481"/>
      <c r="T105" s="481">
        <v>805</v>
      </c>
      <c r="U105" s="481"/>
      <c r="V105" s="481">
        <v>756</v>
      </c>
      <c r="W105" s="481"/>
      <c r="X105" s="719"/>
      <c r="Y105" s="481">
        <v>4799</v>
      </c>
      <c r="Z105" s="481"/>
      <c r="AA105" s="481"/>
      <c r="AB105" s="481">
        <v>7204</v>
      </c>
    </row>
    <row r="106" spans="1:28" s="509" customFormat="1" ht="12.75" x14ac:dyDescent="0.25">
      <c r="A106" s="225"/>
      <c r="B106" s="477" t="s">
        <v>320</v>
      </c>
      <c r="C106" s="477">
        <v>760</v>
      </c>
      <c r="D106" s="477"/>
      <c r="E106" s="477">
        <v>778</v>
      </c>
      <c r="F106" s="477"/>
      <c r="G106" s="477">
        <v>802</v>
      </c>
      <c r="H106" s="477"/>
      <c r="I106" s="498"/>
      <c r="J106" s="477">
        <v>2340</v>
      </c>
      <c r="K106" s="477"/>
      <c r="L106" s="477">
        <v>807</v>
      </c>
      <c r="M106" s="477"/>
      <c r="N106" s="477">
        <v>861</v>
      </c>
      <c r="O106" s="477"/>
      <c r="P106" s="477">
        <v>782</v>
      </c>
      <c r="Q106" s="477"/>
      <c r="R106" s="477">
        <v>846</v>
      </c>
      <c r="S106" s="477"/>
      <c r="T106" s="477">
        <v>790</v>
      </c>
      <c r="U106" s="477"/>
      <c r="V106" s="477">
        <v>807</v>
      </c>
      <c r="W106" s="477"/>
      <c r="X106" s="498"/>
      <c r="Y106" s="477">
        <v>4893</v>
      </c>
      <c r="Z106" s="477"/>
      <c r="AA106" s="477"/>
      <c r="AB106" s="477">
        <v>7233</v>
      </c>
    </row>
    <row r="107" spans="1:28" s="509" customFormat="1" ht="12.75" x14ac:dyDescent="0.25">
      <c r="A107" s="225"/>
      <c r="B107" s="477" t="s">
        <v>306</v>
      </c>
      <c r="C107" s="477">
        <v>753</v>
      </c>
      <c r="D107" s="477"/>
      <c r="E107" s="477">
        <v>736</v>
      </c>
      <c r="F107" s="477"/>
      <c r="G107" s="477">
        <v>822</v>
      </c>
      <c r="H107" s="477"/>
      <c r="I107" s="498"/>
      <c r="J107" s="477">
        <v>2311</v>
      </c>
      <c r="K107" s="477"/>
      <c r="L107" s="477">
        <v>863</v>
      </c>
      <c r="M107" s="477"/>
      <c r="N107" s="477">
        <v>791</v>
      </c>
      <c r="O107" s="477"/>
      <c r="P107" s="477">
        <v>859</v>
      </c>
      <c r="Q107" s="477"/>
      <c r="R107" s="477">
        <v>814</v>
      </c>
      <c r="S107" s="477"/>
      <c r="T107" s="477">
        <v>833</v>
      </c>
      <c r="U107" s="477"/>
      <c r="V107" s="477">
        <v>868</v>
      </c>
      <c r="W107" s="477"/>
      <c r="X107" s="498"/>
      <c r="Y107" s="477">
        <v>5028</v>
      </c>
      <c r="Z107" s="477"/>
      <c r="AA107" s="477"/>
      <c r="AB107" s="477">
        <v>7339</v>
      </c>
    </row>
    <row r="108" spans="1:28" s="509" customFormat="1" ht="12.75" x14ac:dyDescent="0.25">
      <c r="A108" s="225"/>
      <c r="B108" s="477" t="s">
        <v>297</v>
      </c>
      <c r="C108" s="477">
        <v>703</v>
      </c>
      <c r="D108" s="477"/>
      <c r="E108" s="477">
        <v>773</v>
      </c>
      <c r="F108" s="477"/>
      <c r="G108" s="477">
        <v>846</v>
      </c>
      <c r="H108" s="477"/>
      <c r="I108" s="498"/>
      <c r="J108" s="477">
        <v>2322</v>
      </c>
      <c r="K108" s="477"/>
      <c r="L108" s="477">
        <v>797</v>
      </c>
      <c r="M108" s="477"/>
      <c r="N108" s="477">
        <v>864</v>
      </c>
      <c r="O108" s="477"/>
      <c r="P108" s="477">
        <v>823</v>
      </c>
      <c r="Q108" s="477"/>
      <c r="R108" s="477">
        <v>846</v>
      </c>
      <c r="S108" s="477"/>
      <c r="T108" s="477">
        <v>896</v>
      </c>
      <c r="U108" s="477"/>
      <c r="V108" s="477">
        <v>897</v>
      </c>
      <c r="W108" s="477"/>
      <c r="X108" s="498"/>
      <c r="Y108" s="477">
        <v>5123</v>
      </c>
      <c r="Z108" s="477"/>
      <c r="AA108" s="477"/>
      <c r="AB108" s="477">
        <v>7445</v>
      </c>
    </row>
    <row r="109" spans="1:28" s="509" customFormat="1" ht="12.75" x14ac:dyDescent="0.25">
      <c r="A109" s="225"/>
      <c r="B109" s="477" t="s">
        <v>290</v>
      </c>
      <c r="C109" s="477">
        <v>732</v>
      </c>
      <c r="D109" s="477"/>
      <c r="E109" s="477">
        <v>826</v>
      </c>
      <c r="F109" s="477"/>
      <c r="G109" s="477">
        <v>811</v>
      </c>
      <c r="H109" s="477"/>
      <c r="I109" s="498"/>
      <c r="J109" s="477">
        <f>C109+E109+G109</f>
        <v>2369</v>
      </c>
      <c r="K109" s="477"/>
      <c r="L109" s="477">
        <v>850</v>
      </c>
      <c r="M109" s="477"/>
      <c r="N109" s="477">
        <v>849</v>
      </c>
      <c r="O109" s="477"/>
      <c r="P109" s="477">
        <v>829</v>
      </c>
      <c r="Q109" s="477"/>
      <c r="R109" s="477">
        <v>930</v>
      </c>
      <c r="S109" s="477"/>
      <c r="T109" s="477">
        <v>923</v>
      </c>
      <c r="U109" s="477"/>
      <c r="V109" s="477">
        <v>931</v>
      </c>
      <c r="W109" s="477"/>
      <c r="X109" s="498"/>
      <c r="Y109" s="477">
        <f>SUM(L109:V109)</f>
        <v>5312</v>
      </c>
      <c r="Z109" s="477"/>
      <c r="AA109" s="477"/>
      <c r="AB109" s="477">
        <f>Y109+J109</f>
        <v>7681</v>
      </c>
    </row>
    <row r="110" spans="1:28" s="509" customFormat="1" ht="12.75" x14ac:dyDescent="0.25">
      <c r="A110" s="225"/>
      <c r="B110" s="477" t="s">
        <v>279</v>
      </c>
      <c r="C110" s="477">
        <v>781</v>
      </c>
      <c r="D110" s="477"/>
      <c r="E110" s="477">
        <v>766</v>
      </c>
      <c r="F110" s="477"/>
      <c r="G110" s="477">
        <v>839</v>
      </c>
      <c r="H110" s="477"/>
      <c r="I110" s="498"/>
      <c r="J110" s="477">
        <f>C110+E110+G110</f>
        <v>2386</v>
      </c>
      <c r="K110" s="477"/>
      <c r="L110" s="477">
        <v>845</v>
      </c>
      <c r="M110" s="477"/>
      <c r="N110" s="477">
        <v>847</v>
      </c>
      <c r="O110" s="477"/>
      <c r="P110" s="477">
        <v>940</v>
      </c>
      <c r="Q110" s="477"/>
      <c r="R110" s="477">
        <v>952</v>
      </c>
      <c r="S110" s="477"/>
      <c r="T110" s="477">
        <v>945</v>
      </c>
      <c r="U110" s="477"/>
      <c r="V110" s="477">
        <v>958</v>
      </c>
      <c r="W110" s="477"/>
      <c r="X110" s="498"/>
      <c r="Y110" s="477">
        <f>SUM(L110:V110)</f>
        <v>5487</v>
      </c>
      <c r="Z110" s="477"/>
      <c r="AA110" s="477"/>
      <c r="AB110" s="477">
        <f>Y110+J110</f>
        <v>7873</v>
      </c>
    </row>
    <row r="111" spans="1:28" s="509" customFormat="1" ht="12.75" x14ac:dyDescent="0.25">
      <c r="A111" s="225"/>
      <c r="B111" s="477" t="s">
        <v>276</v>
      </c>
      <c r="C111" s="477">
        <v>737</v>
      </c>
      <c r="D111" s="477"/>
      <c r="E111" s="477">
        <v>799</v>
      </c>
      <c r="F111" s="477"/>
      <c r="G111" s="477">
        <v>855</v>
      </c>
      <c r="H111" s="477"/>
      <c r="I111" s="498"/>
      <c r="J111" s="477">
        <v>2391</v>
      </c>
      <c r="K111" s="477"/>
      <c r="L111" s="477">
        <v>846</v>
      </c>
      <c r="M111" s="477"/>
      <c r="N111" s="477">
        <v>944</v>
      </c>
      <c r="O111" s="477"/>
      <c r="P111" s="477">
        <v>958</v>
      </c>
      <c r="Q111" s="477"/>
      <c r="R111" s="477">
        <v>978</v>
      </c>
      <c r="S111" s="477"/>
      <c r="T111" s="477">
        <v>982</v>
      </c>
      <c r="U111" s="477"/>
      <c r="V111" s="477">
        <v>960</v>
      </c>
      <c r="W111" s="477"/>
      <c r="X111" s="498"/>
      <c r="Y111" s="477">
        <v>5668</v>
      </c>
      <c r="Z111" s="477"/>
      <c r="AA111" s="477"/>
      <c r="AB111" s="477">
        <v>8059</v>
      </c>
    </row>
    <row r="112" spans="1:28" s="509" customFormat="1" ht="12.75" x14ac:dyDescent="0.25">
      <c r="A112" s="225"/>
      <c r="B112" s="477" t="s">
        <v>273</v>
      </c>
      <c r="C112" s="477">
        <v>761</v>
      </c>
      <c r="D112" s="477"/>
      <c r="E112" s="477">
        <v>842</v>
      </c>
      <c r="F112" s="477"/>
      <c r="G112" s="477">
        <v>852</v>
      </c>
      <c r="H112" s="477"/>
      <c r="I112" s="498"/>
      <c r="J112" s="477">
        <f>C112+E112+G112</f>
        <v>2455</v>
      </c>
      <c r="K112" s="477"/>
      <c r="L112" s="477">
        <v>941</v>
      </c>
      <c r="M112" s="477"/>
      <c r="N112" s="477">
        <v>953</v>
      </c>
      <c r="O112" s="477"/>
      <c r="P112" s="477">
        <v>988</v>
      </c>
      <c r="Q112" s="477"/>
      <c r="R112" s="477">
        <v>1000</v>
      </c>
      <c r="S112" s="477"/>
      <c r="T112" s="477">
        <v>950</v>
      </c>
      <c r="U112" s="477"/>
      <c r="V112" s="477">
        <v>983</v>
      </c>
      <c r="W112" s="477"/>
      <c r="X112" s="498"/>
      <c r="Y112" s="477">
        <f>L112+N112+P112+R112+T112+V112</f>
        <v>5815</v>
      </c>
      <c r="Z112" s="477"/>
      <c r="AA112" s="477"/>
      <c r="AB112" s="477">
        <f>Y112+J112</f>
        <v>8270</v>
      </c>
    </row>
    <row r="113" spans="1:28" s="509" customFormat="1" ht="12.75" x14ac:dyDescent="0.25">
      <c r="A113" s="225"/>
      <c r="B113" s="477" t="s">
        <v>259</v>
      </c>
      <c r="C113" s="477">
        <v>786</v>
      </c>
      <c r="D113" s="477"/>
      <c r="E113" s="477">
        <v>799</v>
      </c>
      <c r="F113" s="477"/>
      <c r="G113" s="477">
        <v>926</v>
      </c>
      <c r="H113" s="477"/>
      <c r="I113" s="498"/>
      <c r="J113" s="477">
        <v>2514</v>
      </c>
      <c r="K113" s="477"/>
      <c r="L113" s="477">
        <v>940</v>
      </c>
      <c r="M113" s="477"/>
      <c r="N113" s="477">
        <v>984</v>
      </c>
      <c r="O113" s="477"/>
      <c r="P113" s="477">
        <v>1004</v>
      </c>
      <c r="Q113" s="477"/>
      <c r="R113" s="477">
        <v>976</v>
      </c>
      <c r="S113" s="477"/>
      <c r="T113" s="477">
        <v>996</v>
      </c>
      <c r="U113" s="477"/>
      <c r="V113" s="477">
        <v>992</v>
      </c>
      <c r="W113" s="477"/>
      <c r="X113" s="498"/>
      <c r="Y113" s="477">
        <v>5892</v>
      </c>
      <c r="Z113" s="477"/>
      <c r="AA113" s="477"/>
      <c r="AB113" s="477">
        <v>8406</v>
      </c>
    </row>
    <row r="114" spans="1:28" s="509" customFormat="1" ht="12.75" x14ac:dyDescent="0.25">
      <c r="A114" s="225"/>
      <c r="B114" s="477" t="s">
        <v>256</v>
      </c>
      <c r="C114" s="477">
        <v>766</v>
      </c>
      <c r="D114" s="477"/>
      <c r="E114" s="477">
        <v>865</v>
      </c>
      <c r="F114" s="477"/>
      <c r="G114" s="477">
        <v>970</v>
      </c>
      <c r="H114" s="477"/>
      <c r="I114" s="498"/>
      <c r="J114" s="477">
        <v>2601</v>
      </c>
      <c r="K114" s="477"/>
      <c r="L114" s="477">
        <v>979</v>
      </c>
      <c r="M114" s="477"/>
      <c r="N114" s="477">
        <v>1021</v>
      </c>
      <c r="O114" s="477"/>
      <c r="P114" s="477">
        <v>977</v>
      </c>
      <c r="Q114" s="477"/>
      <c r="R114" s="477">
        <v>1038</v>
      </c>
      <c r="S114" s="477"/>
      <c r="T114" s="477">
        <v>1009</v>
      </c>
      <c r="U114" s="477"/>
      <c r="V114" s="477">
        <v>959</v>
      </c>
      <c r="W114" s="477"/>
      <c r="X114" s="498"/>
      <c r="Y114" s="477">
        <v>5983</v>
      </c>
      <c r="Z114" s="477"/>
      <c r="AA114" s="477"/>
      <c r="AB114" s="477">
        <v>8584</v>
      </c>
    </row>
    <row r="115" spans="1:28" s="509" customFormat="1" ht="12.75" x14ac:dyDescent="0.25">
      <c r="A115" s="225"/>
      <c r="B115" s="477" t="s">
        <v>244</v>
      </c>
      <c r="C115" s="477">
        <v>872</v>
      </c>
      <c r="D115" s="477"/>
      <c r="E115" s="477">
        <v>895</v>
      </c>
      <c r="F115" s="477"/>
      <c r="G115" s="477">
        <v>936</v>
      </c>
      <c r="H115" s="477"/>
      <c r="I115" s="498"/>
      <c r="J115" s="477">
        <v>2703</v>
      </c>
      <c r="K115" s="477"/>
      <c r="L115" s="477">
        <v>1026</v>
      </c>
      <c r="M115" s="477"/>
      <c r="N115" s="477">
        <v>976</v>
      </c>
      <c r="O115" s="477"/>
      <c r="P115" s="477">
        <v>1029</v>
      </c>
      <c r="Q115" s="477"/>
      <c r="R115" s="477">
        <v>1041</v>
      </c>
      <c r="S115" s="477"/>
      <c r="T115" s="477">
        <v>987</v>
      </c>
      <c r="U115" s="477"/>
      <c r="V115" s="477">
        <v>960</v>
      </c>
      <c r="W115" s="477"/>
      <c r="X115" s="498"/>
      <c r="Y115" s="477">
        <v>6019</v>
      </c>
      <c r="Z115" s="477"/>
      <c r="AA115" s="477"/>
      <c r="AB115" s="477">
        <v>8722</v>
      </c>
    </row>
    <row r="116" spans="1:28" s="509" customFormat="1" ht="12.75" x14ac:dyDescent="0.25">
      <c r="A116" s="225"/>
      <c r="B116" s="477" t="s">
        <v>237</v>
      </c>
      <c r="C116" s="477">
        <v>850</v>
      </c>
      <c r="D116" s="477"/>
      <c r="E116" s="477">
        <v>920</v>
      </c>
      <c r="F116" s="477"/>
      <c r="G116" s="477">
        <v>1032</v>
      </c>
      <c r="H116" s="477"/>
      <c r="I116" s="498"/>
      <c r="J116" s="477">
        <v>2802</v>
      </c>
      <c r="K116" s="477"/>
      <c r="L116" s="477">
        <v>988</v>
      </c>
      <c r="M116" s="477"/>
      <c r="N116" s="477">
        <v>1025</v>
      </c>
      <c r="O116" s="477"/>
      <c r="P116" s="477">
        <v>1039</v>
      </c>
      <c r="Q116" s="477"/>
      <c r="R116" s="477">
        <v>1015</v>
      </c>
      <c r="S116" s="477"/>
      <c r="T116" s="477">
        <v>981</v>
      </c>
      <c r="U116" s="477"/>
      <c r="V116" s="477">
        <v>989</v>
      </c>
      <c r="W116" s="477"/>
      <c r="X116" s="498"/>
      <c r="Y116" s="477">
        <v>6037</v>
      </c>
      <c r="Z116" s="477"/>
      <c r="AA116" s="477"/>
      <c r="AB116" s="477">
        <v>8839</v>
      </c>
    </row>
    <row r="117" spans="1:28" s="509" customFormat="1" ht="12.75" x14ac:dyDescent="0.25">
      <c r="A117" s="225"/>
      <c r="B117" s="477" t="s">
        <v>100</v>
      </c>
      <c r="C117" s="477">
        <v>870</v>
      </c>
      <c r="D117" s="477"/>
      <c r="E117" s="477">
        <v>963</v>
      </c>
      <c r="F117" s="477"/>
      <c r="G117" s="477">
        <v>995</v>
      </c>
      <c r="H117" s="477"/>
      <c r="I117" s="498"/>
      <c r="J117" s="477">
        <v>2828</v>
      </c>
      <c r="K117" s="477"/>
      <c r="L117" s="477">
        <v>1036</v>
      </c>
      <c r="M117" s="477"/>
      <c r="N117" s="477">
        <v>1046</v>
      </c>
      <c r="O117" s="477"/>
      <c r="P117" s="477">
        <v>1002</v>
      </c>
      <c r="Q117" s="477"/>
      <c r="R117" s="477">
        <v>1045</v>
      </c>
      <c r="S117" s="477"/>
      <c r="T117" s="477">
        <v>1012</v>
      </c>
      <c r="U117" s="477"/>
      <c r="V117" s="477">
        <v>942</v>
      </c>
      <c r="W117" s="477"/>
      <c r="X117" s="498"/>
      <c r="Y117" s="477">
        <v>6083</v>
      </c>
      <c r="Z117" s="477"/>
      <c r="AA117" s="477"/>
      <c r="AB117" s="477">
        <f>J117+Y117</f>
        <v>8911</v>
      </c>
    </row>
    <row r="118" spans="1:28" s="509" customFormat="1" ht="12.75" x14ac:dyDescent="0.25">
      <c r="A118" s="499"/>
      <c r="B118" s="499"/>
      <c r="C118" s="499"/>
      <c r="D118" s="499"/>
      <c r="E118" s="499"/>
      <c r="F118" s="499"/>
      <c r="G118" s="499"/>
      <c r="H118" s="499"/>
      <c r="I118" s="579"/>
      <c r="J118" s="499"/>
      <c r="K118" s="499"/>
      <c r="L118" s="499"/>
      <c r="M118" s="499"/>
      <c r="N118" s="499"/>
      <c r="O118" s="499"/>
      <c r="P118" s="499"/>
      <c r="Q118" s="499"/>
      <c r="R118" s="499"/>
      <c r="S118" s="499"/>
      <c r="T118" s="499"/>
      <c r="U118" s="499"/>
      <c r="V118" s="499"/>
      <c r="W118" s="499"/>
      <c r="X118" s="579"/>
      <c r="Y118" s="499"/>
      <c r="Z118" s="499"/>
      <c r="AA118" s="499"/>
      <c r="AB118" s="499"/>
    </row>
  </sheetData>
  <mergeCells count="3">
    <mergeCell ref="B2:AB2"/>
    <mergeCell ref="B3:AB3"/>
    <mergeCell ref="B4:AB4"/>
  </mergeCells>
  <pageMargins left="3.937007874015748E-2" right="3.937007874015748E-2" top="0.39370078740157483" bottom="0.39370078740157483" header="0.31496062992125984" footer="0.31496062992125984"/>
  <pageSetup paperSize="9" scale="75" orientation="landscape" r:id="rId1"/>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N21"/>
  <sheetViews>
    <sheetView zoomScaleNormal="100" workbookViewId="0">
      <selection activeCell="P23" sqref="P23"/>
    </sheetView>
  </sheetViews>
  <sheetFormatPr baseColWidth="10" defaultColWidth="11.42578125" defaultRowHeight="13.5" x14ac:dyDescent="0.25"/>
  <cols>
    <col min="1" max="1" width="5.5703125" style="228" bestFit="1" customWidth="1"/>
    <col min="2" max="2" width="26.42578125" style="229" bestFit="1" customWidth="1"/>
    <col min="3" max="3" width="5" style="507" customWidth="1"/>
    <col min="4" max="4" width="5.140625" style="507" bestFit="1" customWidth="1"/>
    <col min="5" max="5" width="5.140625" style="507" customWidth="1"/>
    <col min="6" max="6" width="6.140625" style="230" customWidth="1"/>
    <col min="7" max="7" width="6.140625" style="507" customWidth="1"/>
    <col min="8" max="8" width="5.7109375" style="507" customWidth="1"/>
    <col min="9" max="9" width="4.85546875" style="507" customWidth="1"/>
    <col min="10" max="11" width="5.42578125" style="507" customWidth="1"/>
    <col min="12" max="12" width="5.140625" style="507" customWidth="1"/>
    <col min="13" max="13" width="6.7109375" style="230" customWidth="1"/>
    <col min="14" max="14" width="9.140625" style="231" customWidth="1"/>
    <col min="15" max="15" width="11.42578125" style="8"/>
    <col min="16" max="16" width="6.5703125" style="9" customWidth="1"/>
    <col min="17" max="17" width="3.28515625" style="9" customWidth="1"/>
    <col min="18" max="18" width="5.28515625" style="9" customWidth="1"/>
    <col min="19" max="19" width="6.5703125" style="9" customWidth="1"/>
    <col min="20" max="20" width="4.7109375" style="9" customWidth="1"/>
    <col min="21" max="21" width="5.7109375" style="9" customWidth="1"/>
    <col min="22" max="22" width="5.5703125" style="9" customWidth="1"/>
    <col min="23" max="23" width="4.85546875" style="9" customWidth="1"/>
    <col min="24" max="24" width="6" style="9" customWidth="1"/>
    <col min="25" max="16384" width="11.42578125" style="9"/>
  </cols>
  <sheetData>
    <row r="1" spans="1:248" s="38" customFormat="1" ht="16.5" x14ac:dyDescent="0.3">
      <c r="A1" s="227"/>
      <c r="B1" s="1018" t="s">
        <v>706</v>
      </c>
      <c r="C1" s="1019"/>
      <c r="D1" s="1019"/>
      <c r="E1" s="1019"/>
      <c r="F1" s="1019"/>
      <c r="G1" s="1019"/>
      <c r="H1" s="1019"/>
      <c r="I1" s="1019"/>
      <c r="J1" s="1019"/>
      <c r="K1" s="1019"/>
      <c r="L1" s="1019"/>
      <c r="M1" s="1019"/>
      <c r="N1" s="1020"/>
      <c r="O1" s="37"/>
    </row>
    <row r="2" spans="1:248" s="38" customFormat="1" ht="16.5" x14ac:dyDescent="0.3">
      <c r="A2" s="227"/>
      <c r="B2" s="1021" t="s">
        <v>729</v>
      </c>
      <c r="C2" s="1022"/>
      <c r="D2" s="1022"/>
      <c r="E2" s="1022"/>
      <c r="F2" s="1022"/>
      <c r="G2" s="1022"/>
      <c r="H2" s="1022"/>
      <c r="I2" s="1022"/>
      <c r="J2" s="1022"/>
      <c r="K2" s="1022"/>
      <c r="L2" s="1022"/>
      <c r="M2" s="1022"/>
      <c r="N2" s="1023"/>
      <c r="O2" s="37"/>
    </row>
    <row r="3" spans="1:248" s="38" customFormat="1" ht="17.25" thickBot="1" x14ac:dyDescent="0.35">
      <c r="A3" s="227"/>
      <c r="B3" s="1024" t="s">
        <v>733</v>
      </c>
      <c r="C3" s="1025"/>
      <c r="D3" s="1025"/>
      <c r="E3" s="1025"/>
      <c r="F3" s="1025"/>
      <c r="G3" s="1025"/>
      <c r="H3" s="1025"/>
      <c r="I3" s="1025"/>
      <c r="J3" s="1025"/>
      <c r="K3" s="1025"/>
      <c r="L3" s="1025"/>
      <c r="M3" s="1025"/>
      <c r="N3" s="1026"/>
      <c r="O3" s="37"/>
    </row>
    <row r="5" spans="1:248" ht="13.5" customHeight="1" x14ac:dyDescent="0.3">
      <c r="B5" s="71" t="s">
        <v>680</v>
      </c>
      <c r="C5" s="685"/>
      <c r="D5" s="685"/>
      <c r="E5" s="685"/>
      <c r="F5" s="685"/>
      <c r="G5" s="686" t="s">
        <v>683</v>
      </c>
    </row>
    <row r="6" spans="1:248" ht="13.5" customHeight="1" x14ac:dyDescent="0.3">
      <c r="B6" s="71" t="s">
        <v>681</v>
      </c>
      <c r="C6" s="685"/>
      <c r="D6" s="685"/>
      <c r="E6" s="685"/>
      <c r="F6" s="685"/>
      <c r="G6" s="686" t="s">
        <v>684</v>
      </c>
    </row>
    <row r="7" spans="1:248" ht="13.5" customHeight="1" x14ac:dyDescent="0.3">
      <c r="B7" s="71" t="s">
        <v>682</v>
      </c>
      <c r="C7" s="211"/>
      <c r="D7" s="211"/>
      <c r="E7" s="211"/>
      <c r="F7" s="212"/>
      <c r="G7" s="687" t="s">
        <v>462</v>
      </c>
    </row>
    <row r="8" spans="1:248" x14ac:dyDescent="0.25">
      <c r="B8" s="71" t="s">
        <v>301</v>
      </c>
      <c r="C8" s="211"/>
      <c r="D8" s="211"/>
      <c r="E8" s="211"/>
      <c r="F8" s="211"/>
      <c r="G8" s="211"/>
    </row>
    <row r="10" spans="1:248" s="12" customFormat="1" ht="40.5" x14ac:dyDescent="0.25">
      <c r="A10" s="230"/>
      <c r="B10" s="768"/>
      <c r="C10" s="757" t="s">
        <v>27</v>
      </c>
      <c r="D10" s="757" t="s">
        <v>28</v>
      </c>
      <c r="E10" s="757" t="s">
        <v>29</v>
      </c>
      <c r="F10" s="795" t="s">
        <v>734</v>
      </c>
      <c r="G10" s="757" t="s">
        <v>31</v>
      </c>
      <c r="H10" s="757" t="s">
        <v>32</v>
      </c>
      <c r="I10" s="757" t="s">
        <v>33</v>
      </c>
      <c r="J10" s="757" t="s">
        <v>34</v>
      </c>
      <c r="K10" s="757" t="s">
        <v>35</v>
      </c>
      <c r="L10" s="757" t="s">
        <v>36</v>
      </c>
      <c r="M10" s="795" t="s">
        <v>735</v>
      </c>
      <c r="N10" s="747" t="s">
        <v>736</v>
      </c>
      <c r="O10" s="10"/>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row>
    <row r="11" spans="1:248" s="12" customFormat="1" x14ac:dyDescent="0.25">
      <c r="A11" s="229" t="s">
        <v>359</v>
      </c>
      <c r="B11" s="768"/>
      <c r="C11" s="757"/>
      <c r="D11" s="757"/>
      <c r="E11" s="752"/>
      <c r="F11" s="767"/>
      <c r="G11" s="752"/>
      <c r="H11" s="752"/>
      <c r="I11" s="752"/>
      <c r="J11" s="752"/>
      <c r="K11" s="752"/>
      <c r="L11" s="752"/>
      <c r="M11" s="767"/>
      <c r="N11" s="796"/>
      <c r="O11" s="10"/>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row>
    <row r="12" spans="1:248" s="15" customFormat="1" x14ac:dyDescent="0.25">
      <c r="A12" s="684" t="s">
        <v>360</v>
      </c>
      <c r="B12" s="749" t="s">
        <v>39</v>
      </c>
      <c r="C12" s="749">
        <v>26</v>
      </c>
      <c r="D12" s="749">
        <v>30</v>
      </c>
      <c r="E12" s="749">
        <v>22</v>
      </c>
      <c r="F12" s="767">
        <v>78</v>
      </c>
      <c r="G12" s="749">
        <v>31</v>
      </c>
      <c r="H12" s="749">
        <v>39</v>
      </c>
      <c r="I12" s="749">
        <v>23</v>
      </c>
      <c r="J12" s="749">
        <v>39</v>
      </c>
      <c r="K12" s="749">
        <v>27</v>
      </c>
      <c r="L12" s="749">
        <v>49</v>
      </c>
      <c r="M12" s="767">
        <v>208</v>
      </c>
      <c r="N12" s="768">
        <v>286</v>
      </c>
      <c r="O12" s="13"/>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row>
    <row r="13" spans="1:248" s="15" customFormat="1" x14ac:dyDescent="0.25">
      <c r="A13" s="684" t="s">
        <v>361</v>
      </c>
      <c r="B13" s="749" t="s">
        <v>40</v>
      </c>
      <c r="C13" s="749">
        <v>30</v>
      </c>
      <c r="D13" s="749">
        <v>31</v>
      </c>
      <c r="E13" s="749">
        <v>32</v>
      </c>
      <c r="F13" s="767">
        <v>93</v>
      </c>
      <c r="G13" s="749">
        <v>31</v>
      </c>
      <c r="H13" s="749">
        <v>33</v>
      </c>
      <c r="I13" s="749">
        <v>33</v>
      </c>
      <c r="J13" s="749">
        <v>23</v>
      </c>
      <c r="K13" s="749">
        <v>22</v>
      </c>
      <c r="L13" s="749">
        <v>24</v>
      </c>
      <c r="M13" s="767">
        <v>166</v>
      </c>
      <c r="N13" s="768">
        <v>259</v>
      </c>
      <c r="O13" s="13"/>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row>
    <row r="14" spans="1:248" s="15" customFormat="1" x14ac:dyDescent="0.25">
      <c r="A14" s="684" t="s">
        <v>362</v>
      </c>
      <c r="B14" s="749" t="s">
        <v>41</v>
      </c>
      <c r="C14" s="749">
        <v>29</v>
      </c>
      <c r="D14" s="749">
        <v>30</v>
      </c>
      <c r="E14" s="749">
        <v>33</v>
      </c>
      <c r="F14" s="767">
        <v>92</v>
      </c>
      <c r="G14" s="749">
        <v>28</v>
      </c>
      <c r="H14" s="749">
        <v>41</v>
      </c>
      <c r="I14" s="749">
        <v>22</v>
      </c>
      <c r="J14" s="749">
        <v>32</v>
      </c>
      <c r="K14" s="749">
        <v>34</v>
      </c>
      <c r="L14" s="749">
        <v>28</v>
      </c>
      <c r="M14" s="767">
        <v>185</v>
      </c>
      <c r="N14" s="768">
        <v>277</v>
      </c>
      <c r="O14" s="13"/>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row>
    <row r="15" spans="1:248" s="15" customFormat="1" x14ac:dyDescent="0.25">
      <c r="A15" s="684" t="s">
        <v>363</v>
      </c>
      <c r="B15" s="749" t="s">
        <v>42</v>
      </c>
      <c r="C15" s="749">
        <v>21</v>
      </c>
      <c r="D15" s="749">
        <v>21</v>
      </c>
      <c r="E15" s="749">
        <v>19</v>
      </c>
      <c r="F15" s="767">
        <v>61</v>
      </c>
      <c r="G15" s="749">
        <v>25</v>
      </c>
      <c r="H15" s="749">
        <v>18</v>
      </c>
      <c r="I15" s="749">
        <v>33</v>
      </c>
      <c r="J15" s="749">
        <v>20</v>
      </c>
      <c r="K15" s="749">
        <v>20</v>
      </c>
      <c r="L15" s="749">
        <v>22</v>
      </c>
      <c r="M15" s="767">
        <v>138</v>
      </c>
      <c r="N15" s="768">
        <v>199</v>
      </c>
      <c r="O15" s="13"/>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row>
    <row r="16" spans="1:248" s="15" customFormat="1" x14ac:dyDescent="0.25">
      <c r="A16" s="684">
        <v>1181</v>
      </c>
      <c r="B16" s="749" t="s">
        <v>118</v>
      </c>
      <c r="C16" s="749">
        <v>23</v>
      </c>
      <c r="D16" s="749">
        <v>34</v>
      </c>
      <c r="E16" s="749">
        <v>38</v>
      </c>
      <c r="F16" s="767">
        <v>95</v>
      </c>
      <c r="G16" s="749">
        <v>25</v>
      </c>
      <c r="H16" s="749">
        <v>25</v>
      </c>
      <c r="I16" s="749">
        <v>36</v>
      </c>
      <c r="J16" s="749">
        <v>29</v>
      </c>
      <c r="K16" s="749">
        <v>31</v>
      </c>
      <c r="L16" s="749">
        <v>30</v>
      </c>
      <c r="M16" s="767">
        <v>176</v>
      </c>
      <c r="N16" s="768">
        <v>271</v>
      </c>
      <c r="O16" s="13"/>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row>
    <row r="17" spans="1:248" s="15" customFormat="1" x14ac:dyDescent="0.25">
      <c r="A17" s="684"/>
      <c r="B17" s="749"/>
      <c r="C17" s="749"/>
      <c r="D17" s="749"/>
      <c r="E17" s="749"/>
      <c r="F17" s="767"/>
      <c r="G17" s="749"/>
      <c r="H17" s="749"/>
      <c r="I17" s="749"/>
      <c r="J17" s="749"/>
      <c r="K17" s="749"/>
      <c r="L17" s="749"/>
      <c r="M17" s="767"/>
      <c r="N17" s="768"/>
      <c r="O17" s="13"/>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row>
    <row r="18" spans="1:248" x14ac:dyDescent="0.25">
      <c r="A18" s="233"/>
      <c r="B18" s="797" t="s">
        <v>676</v>
      </c>
      <c r="C18" s="797">
        <f>SUM(C12:C16)</f>
        <v>129</v>
      </c>
      <c r="D18" s="797">
        <f t="shared" ref="D18:L18" si="0">SUM(D12:D16)</f>
        <v>146</v>
      </c>
      <c r="E18" s="797">
        <f t="shared" si="0"/>
        <v>144</v>
      </c>
      <c r="F18" s="767">
        <f t="shared" ref="F18" si="1">E18+D18+C18</f>
        <v>419</v>
      </c>
      <c r="G18" s="797">
        <f t="shared" si="0"/>
        <v>140</v>
      </c>
      <c r="H18" s="797">
        <f t="shared" si="0"/>
        <v>156</v>
      </c>
      <c r="I18" s="797">
        <f t="shared" si="0"/>
        <v>147</v>
      </c>
      <c r="J18" s="797">
        <f t="shared" si="0"/>
        <v>143</v>
      </c>
      <c r="K18" s="797">
        <f t="shared" si="0"/>
        <v>134</v>
      </c>
      <c r="L18" s="797">
        <f t="shared" si="0"/>
        <v>153</v>
      </c>
      <c r="M18" s="767">
        <f t="shared" ref="M18" si="2">SUM(G18:L18)</f>
        <v>873</v>
      </c>
      <c r="N18" s="771">
        <f t="shared" ref="N18" si="3">M18+F18</f>
        <v>1292</v>
      </c>
      <c r="O18" s="16"/>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row>
    <row r="19" spans="1:248" x14ac:dyDescent="0.25">
      <c r="B19" s="63"/>
      <c r="C19" s="499"/>
      <c r="D19" s="499"/>
      <c r="E19" s="499"/>
      <c r="F19" s="63"/>
      <c r="G19" s="499"/>
      <c r="H19" s="499"/>
      <c r="I19" s="499"/>
      <c r="J19" s="499"/>
      <c r="K19" s="499"/>
      <c r="L19" s="499"/>
      <c r="M19" s="63"/>
      <c r="N19" s="63"/>
      <c r="O19" s="16"/>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row>
    <row r="20" spans="1:248" s="15" customFormat="1" x14ac:dyDescent="0.25">
      <c r="A20" s="233"/>
      <c r="B20" s="63"/>
      <c r="C20" s="499"/>
      <c r="D20" s="499"/>
      <c r="E20" s="479"/>
      <c r="F20" s="234"/>
      <c r="G20" s="479"/>
      <c r="H20" s="479"/>
      <c r="I20" s="479"/>
      <c r="J20" s="479"/>
      <c r="K20" s="479"/>
      <c r="L20" s="479"/>
      <c r="M20" s="234"/>
      <c r="N20" s="234"/>
      <c r="O20" s="21"/>
      <c r="P20" s="21"/>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row>
    <row r="21" spans="1:248" s="12" customFormat="1" x14ac:dyDescent="0.25">
      <c r="A21" s="230"/>
      <c r="B21" s="63"/>
      <c r="C21" s="499"/>
      <c r="D21" s="499"/>
      <c r="E21" s="499"/>
      <c r="F21" s="63"/>
      <c r="G21" s="499"/>
      <c r="H21" s="499"/>
      <c r="I21" s="499"/>
      <c r="J21" s="499"/>
      <c r="K21" s="499"/>
      <c r="L21" s="499"/>
      <c r="M21" s="63"/>
      <c r="N21" s="63"/>
      <c r="O21" s="10"/>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row>
  </sheetData>
  <mergeCells count="3">
    <mergeCell ref="B3:N3"/>
    <mergeCell ref="B2:N2"/>
    <mergeCell ref="B1:N1"/>
  </mergeCells>
  <phoneticPr fontId="4" type="noConversion"/>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1"/>
  <sheetViews>
    <sheetView zoomScaleNormal="100" workbookViewId="0">
      <selection activeCell="C12" sqref="C12"/>
    </sheetView>
  </sheetViews>
  <sheetFormatPr baseColWidth="10" defaultRowHeight="12.75" x14ac:dyDescent="0.2"/>
  <cols>
    <col min="1" max="1" width="6.42578125" bestFit="1" customWidth="1"/>
    <col min="2" max="2" width="20.140625" style="509" customWidth="1"/>
    <col min="3" max="3" width="4.140625" style="509" bestFit="1" customWidth="1"/>
    <col min="4" max="4" width="4" style="509" bestFit="1" customWidth="1"/>
    <col min="5" max="5" width="4.140625" style="509" bestFit="1" customWidth="1"/>
    <col min="6" max="6" width="4" style="509" bestFit="1" customWidth="1"/>
    <col min="7" max="7" width="4.140625" style="509" bestFit="1" customWidth="1"/>
    <col min="8" max="8" width="4" style="509" bestFit="1" customWidth="1"/>
    <col min="9" max="9" width="5.7109375" style="54" customWidth="1"/>
    <col min="10" max="10" width="5.85546875" style="54" customWidth="1"/>
    <col min="11" max="11" width="8" style="54" customWidth="1"/>
    <col min="12" max="12" width="4.42578125" style="509" bestFit="1" customWidth="1"/>
    <col min="13" max="13" width="4.140625" style="509" bestFit="1" customWidth="1"/>
    <col min="14" max="14" width="4.42578125" style="509" bestFit="1" customWidth="1"/>
    <col min="15" max="15" width="4.140625" style="509" bestFit="1" customWidth="1"/>
    <col min="16" max="16" width="4.42578125" style="509" bestFit="1" customWidth="1"/>
    <col min="17" max="17" width="4.140625" style="509" bestFit="1" customWidth="1"/>
    <col min="18" max="18" width="4.42578125" style="509" bestFit="1" customWidth="1"/>
    <col min="19" max="19" width="4.140625" style="509" bestFit="1" customWidth="1"/>
    <col min="20" max="20" width="4.42578125" style="509" bestFit="1" customWidth="1"/>
    <col min="21" max="21" width="4.140625" style="509" bestFit="1" customWidth="1"/>
    <col min="22" max="22" width="4.42578125" style="509" bestFit="1" customWidth="1"/>
    <col min="23" max="23" width="4.140625" style="509" bestFit="1" customWidth="1"/>
    <col min="24" max="24" width="5.7109375" customWidth="1"/>
    <col min="25" max="25" width="6.5703125" style="54" customWidth="1"/>
    <col min="26" max="26" width="8.28515625" style="54" bestFit="1" customWidth="1"/>
    <col min="27" max="27" width="8.28515625" style="54" customWidth="1"/>
  </cols>
  <sheetData>
    <row r="1" spans="1:28" ht="14.25" thickBot="1" x14ac:dyDescent="0.3">
      <c r="A1" s="217"/>
      <c r="B1" s="478"/>
      <c r="C1" s="478"/>
      <c r="D1" s="478"/>
      <c r="E1" s="478"/>
      <c r="F1" s="478"/>
      <c r="G1" s="478"/>
      <c r="H1" s="478"/>
      <c r="I1" s="70"/>
      <c r="J1" s="70"/>
      <c r="K1" s="70"/>
      <c r="L1" s="478"/>
      <c r="M1" s="478"/>
      <c r="N1" s="478"/>
      <c r="O1" s="478"/>
      <c r="P1" s="478"/>
      <c r="Q1" s="478"/>
      <c r="R1" s="478"/>
      <c r="S1" s="478"/>
      <c r="T1" s="478"/>
      <c r="U1" s="478"/>
      <c r="V1" s="478"/>
      <c r="W1" s="478"/>
      <c r="X1" s="218"/>
      <c r="Y1" s="70"/>
      <c r="Z1" s="70"/>
      <c r="AA1" s="70"/>
    </row>
    <row r="2" spans="1:28" ht="15" x14ac:dyDescent="0.25">
      <c r="A2" s="217"/>
      <c r="B2" s="1018" t="s">
        <v>706</v>
      </c>
      <c r="C2" s="1019"/>
      <c r="D2" s="1019"/>
      <c r="E2" s="1019"/>
      <c r="F2" s="1019"/>
      <c r="G2" s="1019"/>
      <c r="H2" s="1019"/>
      <c r="I2" s="1019"/>
      <c r="J2" s="1019"/>
      <c r="K2" s="1019"/>
      <c r="L2" s="1019"/>
      <c r="M2" s="1019"/>
      <c r="N2" s="1019"/>
      <c r="O2" s="1019"/>
      <c r="P2" s="1019"/>
      <c r="Q2" s="1019"/>
      <c r="R2" s="1019"/>
      <c r="S2" s="1019"/>
      <c r="T2" s="1019"/>
      <c r="U2" s="1019"/>
      <c r="V2" s="1019"/>
      <c r="W2" s="1019"/>
      <c r="X2" s="1019"/>
      <c r="Y2" s="1019"/>
      <c r="Z2" s="1020"/>
      <c r="AA2" s="739"/>
    </row>
    <row r="3" spans="1:28" ht="15" x14ac:dyDescent="0.25">
      <c r="A3" s="217"/>
      <c r="B3" s="1021" t="s">
        <v>729</v>
      </c>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3"/>
      <c r="AA3" s="737"/>
    </row>
    <row r="4" spans="1:28" ht="15.75" thickBot="1" x14ac:dyDescent="0.3">
      <c r="A4" s="217"/>
      <c r="B4" s="1024" t="s">
        <v>733</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6"/>
      <c r="AA4" s="739"/>
    </row>
    <row r="5" spans="1:28" ht="13.5" x14ac:dyDescent="0.25">
      <c r="A5" s="219"/>
      <c r="B5" s="485"/>
      <c r="C5" s="485"/>
      <c r="D5" s="485"/>
      <c r="E5" s="485"/>
      <c r="F5" s="485"/>
      <c r="G5" s="485"/>
      <c r="H5" s="485"/>
      <c r="I5" s="482"/>
      <c r="J5" s="482"/>
      <c r="K5" s="482"/>
      <c r="L5" s="485"/>
      <c r="M5" s="485"/>
      <c r="N5" s="485"/>
      <c r="O5" s="485"/>
      <c r="P5" s="485"/>
      <c r="Q5" s="485"/>
      <c r="R5" s="485"/>
      <c r="S5" s="485"/>
      <c r="T5" s="485"/>
      <c r="U5" s="485"/>
      <c r="V5" s="485"/>
      <c r="W5" s="485"/>
      <c r="X5" s="220"/>
      <c r="Y5" s="482"/>
      <c r="Z5" s="482"/>
      <c r="AA5" s="482"/>
    </row>
    <row r="6" spans="1:28" ht="13.5" customHeight="1" x14ac:dyDescent="0.3">
      <c r="A6" s="219"/>
      <c r="B6" s="71" t="s">
        <v>680</v>
      </c>
      <c r="C6" s="685"/>
      <c r="D6" s="685"/>
      <c r="E6" s="685"/>
      <c r="F6" s="685"/>
      <c r="H6" s="507"/>
      <c r="I6" s="482"/>
      <c r="J6" s="686" t="s">
        <v>683</v>
      </c>
      <c r="K6" s="482"/>
      <c r="L6" s="485"/>
      <c r="M6" s="485"/>
      <c r="N6" s="485"/>
      <c r="O6" s="485"/>
      <c r="P6" s="485"/>
      <c r="Q6" s="485"/>
      <c r="R6" s="485"/>
      <c r="S6" s="485"/>
      <c r="T6" s="485"/>
      <c r="U6" s="485"/>
      <c r="V6" s="485"/>
      <c r="W6" s="485"/>
      <c r="X6" s="220"/>
      <c r="Y6" s="482"/>
      <c r="Z6" s="482"/>
      <c r="AA6" s="482"/>
    </row>
    <row r="7" spans="1:28" ht="13.5" customHeight="1" x14ac:dyDescent="0.3">
      <c r="A7" s="219"/>
      <c r="B7" s="71" t="s">
        <v>681</v>
      </c>
      <c r="C7" s="685"/>
      <c r="D7" s="685"/>
      <c r="E7" s="685"/>
      <c r="F7" s="685"/>
      <c r="H7" s="507"/>
      <c r="I7" s="482"/>
      <c r="J7" s="686" t="s">
        <v>684</v>
      </c>
      <c r="K7" s="482"/>
      <c r="L7" s="485"/>
      <c r="M7" s="485"/>
      <c r="N7" s="485"/>
      <c r="O7" s="485"/>
      <c r="P7" s="485"/>
      <c r="Q7" s="485"/>
      <c r="R7" s="485"/>
      <c r="S7" s="485"/>
      <c r="T7" s="485"/>
      <c r="U7" s="485"/>
      <c r="V7" s="485"/>
      <c r="W7" s="485"/>
      <c r="X7" s="220"/>
      <c r="Y7" s="482"/>
      <c r="Z7" s="482"/>
      <c r="AA7" s="482"/>
    </row>
    <row r="8" spans="1:28" ht="13.5" customHeight="1" x14ac:dyDescent="0.3">
      <c r="A8" s="219"/>
      <c r="B8" s="71" t="s">
        <v>682</v>
      </c>
      <c r="C8" s="211"/>
      <c r="D8" s="211"/>
      <c r="E8" s="211"/>
      <c r="F8" s="212"/>
      <c r="G8" s="211"/>
      <c r="H8" s="507"/>
      <c r="I8" s="482"/>
      <c r="J8" s="687" t="s">
        <v>462</v>
      </c>
      <c r="K8" s="482"/>
      <c r="L8" s="485"/>
      <c r="M8" s="485"/>
      <c r="N8" s="485"/>
      <c r="O8" s="485"/>
      <c r="P8" s="485"/>
      <c r="Q8" s="485"/>
      <c r="R8" s="485"/>
      <c r="S8" s="485"/>
      <c r="T8" s="485"/>
      <c r="U8" s="485"/>
      <c r="V8" s="485"/>
      <c r="W8" s="485"/>
      <c r="X8" s="220"/>
      <c r="Y8" s="482"/>
      <c r="Z8" s="482"/>
      <c r="AA8" s="482"/>
    </row>
    <row r="9" spans="1:28" ht="13.5" customHeight="1" x14ac:dyDescent="0.25">
      <c r="A9" s="219"/>
      <c r="B9" s="71" t="s">
        <v>301</v>
      </c>
      <c r="C9" s="211"/>
      <c r="D9" s="211"/>
      <c r="E9" s="211"/>
      <c r="F9" s="211"/>
      <c r="G9" s="211"/>
      <c r="H9" s="507"/>
      <c r="I9" s="482"/>
      <c r="J9" s="482"/>
      <c r="K9" s="482"/>
      <c r="L9" s="485"/>
      <c r="M9" s="485"/>
      <c r="N9" s="485"/>
      <c r="O9" s="485"/>
      <c r="P9" s="485"/>
      <c r="Q9" s="485"/>
      <c r="R9" s="485"/>
      <c r="S9" s="485"/>
      <c r="T9" s="485"/>
      <c r="U9" s="485"/>
      <c r="V9" s="485"/>
      <c r="W9" s="485"/>
      <c r="X9" s="220"/>
      <c r="Y9" s="482"/>
      <c r="Z9" s="482"/>
      <c r="AA9" s="482"/>
    </row>
    <row r="10" spans="1:28" ht="13.5" x14ac:dyDescent="0.25">
      <c r="A10" s="217"/>
      <c r="B10" s="486"/>
      <c r="C10" s="486"/>
      <c r="D10" s="486"/>
      <c r="E10" s="486"/>
      <c r="F10" s="486"/>
      <c r="G10" s="486"/>
      <c r="H10" s="486"/>
      <c r="I10" s="483"/>
      <c r="J10" s="483"/>
      <c r="K10" s="483"/>
      <c r="L10" s="486"/>
      <c r="M10" s="486"/>
      <c r="N10" s="486"/>
      <c r="O10" s="486"/>
      <c r="P10" s="486"/>
      <c r="Q10" s="486"/>
      <c r="R10" s="486"/>
      <c r="S10" s="486"/>
      <c r="T10" s="486"/>
      <c r="U10" s="486"/>
      <c r="V10" s="486"/>
      <c r="W10" s="486"/>
      <c r="X10" s="221"/>
      <c r="Y10" s="483"/>
      <c r="Z10" s="483"/>
      <c r="AA10" s="483"/>
    </row>
    <row r="11" spans="1:28" ht="43.5" customHeight="1" x14ac:dyDescent="0.25">
      <c r="A11" s="684" t="s">
        <v>359</v>
      </c>
      <c r="B11" s="757"/>
      <c r="C11" s="757" t="s">
        <v>27</v>
      </c>
      <c r="D11" s="757" t="s">
        <v>261</v>
      </c>
      <c r="E11" s="757" t="s">
        <v>28</v>
      </c>
      <c r="F11" s="757" t="s">
        <v>261</v>
      </c>
      <c r="G11" s="757" t="s">
        <v>29</v>
      </c>
      <c r="H11" s="757" t="s">
        <v>261</v>
      </c>
      <c r="I11" s="623" t="s">
        <v>741</v>
      </c>
      <c r="J11" s="623" t="s">
        <v>734</v>
      </c>
      <c r="K11" s="510" t="s">
        <v>516</v>
      </c>
      <c r="L11" s="768" t="s">
        <v>31</v>
      </c>
      <c r="M11" s="768" t="s">
        <v>261</v>
      </c>
      <c r="N11" s="768" t="s">
        <v>32</v>
      </c>
      <c r="O11" s="768" t="s">
        <v>261</v>
      </c>
      <c r="P11" s="768" t="s">
        <v>33</v>
      </c>
      <c r="Q11" s="768" t="s">
        <v>261</v>
      </c>
      <c r="R11" s="768" t="s">
        <v>34</v>
      </c>
      <c r="S11" s="768" t="s">
        <v>261</v>
      </c>
      <c r="T11" s="768" t="s">
        <v>35</v>
      </c>
      <c r="U11" s="768" t="s">
        <v>261</v>
      </c>
      <c r="V11" s="768" t="s">
        <v>36</v>
      </c>
      <c r="W11" s="768" t="s">
        <v>261</v>
      </c>
      <c r="X11" s="623" t="s">
        <v>738</v>
      </c>
      <c r="Y11" s="623" t="s">
        <v>735</v>
      </c>
      <c r="Z11" s="500" t="s">
        <v>515</v>
      </c>
      <c r="AA11" s="736" t="s">
        <v>727</v>
      </c>
      <c r="AB11" s="747" t="s">
        <v>736</v>
      </c>
    </row>
    <row r="12" spans="1:28" ht="13.5" x14ac:dyDescent="0.25">
      <c r="A12" s="684"/>
      <c r="B12" s="757"/>
      <c r="C12" s="757"/>
      <c r="D12" s="757"/>
      <c r="E12" s="757"/>
      <c r="F12" s="757"/>
      <c r="G12" s="757"/>
      <c r="H12" s="757"/>
      <c r="I12" s="760"/>
      <c r="J12" s="760"/>
      <c r="K12" s="767"/>
      <c r="L12" s="757"/>
      <c r="M12" s="757"/>
      <c r="N12" s="757"/>
      <c r="O12" s="757"/>
      <c r="P12" s="757"/>
      <c r="Q12" s="757"/>
      <c r="R12" s="757"/>
      <c r="S12" s="757"/>
      <c r="T12" s="757"/>
      <c r="U12" s="757"/>
      <c r="V12" s="757"/>
      <c r="W12" s="757"/>
      <c r="X12" s="798"/>
      <c r="Y12" s="760"/>
      <c r="Z12" s="767"/>
      <c r="AA12" s="762"/>
      <c r="AB12" s="738"/>
    </row>
    <row r="13" spans="1:28" ht="13.5" x14ac:dyDescent="0.25">
      <c r="A13" s="684" t="s">
        <v>360</v>
      </c>
      <c r="B13" s="769" t="s">
        <v>39</v>
      </c>
      <c r="C13" s="749">
        <v>5</v>
      </c>
      <c r="D13" s="749">
        <v>21</v>
      </c>
      <c r="E13" s="749">
        <v>10</v>
      </c>
      <c r="F13" s="749">
        <v>20</v>
      </c>
      <c r="G13" s="749">
        <v>10</v>
      </c>
      <c r="H13" s="749">
        <v>12</v>
      </c>
      <c r="I13" s="760">
        <v>53</v>
      </c>
      <c r="J13" s="760">
        <v>25</v>
      </c>
      <c r="K13" s="767">
        <v>78</v>
      </c>
      <c r="L13" s="749">
        <v>30</v>
      </c>
      <c r="M13" s="749">
        <v>1</v>
      </c>
      <c r="N13" s="749">
        <v>35</v>
      </c>
      <c r="O13" s="749">
        <v>4</v>
      </c>
      <c r="P13" s="749">
        <v>21</v>
      </c>
      <c r="Q13" s="749">
        <v>2</v>
      </c>
      <c r="R13" s="749">
        <v>39</v>
      </c>
      <c r="S13" s="749"/>
      <c r="T13" s="749">
        <v>24</v>
      </c>
      <c r="U13" s="749">
        <v>3</v>
      </c>
      <c r="V13" s="749">
        <v>45</v>
      </c>
      <c r="W13" s="749">
        <v>4</v>
      </c>
      <c r="X13" s="760">
        <v>14</v>
      </c>
      <c r="Y13" s="760">
        <v>194</v>
      </c>
      <c r="Z13" s="767">
        <v>208</v>
      </c>
      <c r="AA13" s="762">
        <v>67</v>
      </c>
      <c r="AB13" s="768">
        <v>286</v>
      </c>
    </row>
    <row r="14" spans="1:28" ht="13.5" x14ac:dyDescent="0.25">
      <c r="A14" s="684" t="s">
        <v>361</v>
      </c>
      <c r="B14" s="769" t="s">
        <v>40</v>
      </c>
      <c r="C14" s="749">
        <v>9</v>
      </c>
      <c r="D14" s="749">
        <v>21</v>
      </c>
      <c r="E14" s="749">
        <v>7</v>
      </c>
      <c r="F14" s="749">
        <v>24</v>
      </c>
      <c r="G14" s="749">
        <v>11</v>
      </c>
      <c r="H14" s="749">
        <v>21</v>
      </c>
      <c r="I14" s="760">
        <v>66</v>
      </c>
      <c r="J14" s="760">
        <v>27</v>
      </c>
      <c r="K14" s="767">
        <v>93</v>
      </c>
      <c r="L14" s="749">
        <v>26</v>
      </c>
      <c r="M14" s="749">
        <v>5</v>
      </c>
      <c r="N14" s="749">
        <v>32</v>
      </c>
      <c r="O14" s="749">
        <v>1</v>
      </c>
      <c r="P14" s="749">
        <v>31</v>
      </c>
      <c r="Q14" s="749">
        <v>2</v>
      </c>
      <c r="R14" s="749">
        <v>23</v>
      </c>
      <c r="S14" s="749"/>
      <c r="T14" s="749">
        <v>22</v>
      </c>
      <c r="U14" s="749"/>
      <c r="V14" s="749">
        <v>24</v>
      </c>
      <c r="W14" s="749"/>
      <c r="X14" s="760">
        <v>8</v>
      </c>
      <c r="Y14" s="760">
        <v>158</v>
      </c>
      <c r="Z14" s="767">
        <v>166</v>
      </c>
      <c r="AA14" s="762">
        <v>74</v>
      </c>
      <c r="AB14" s="768">
        <v>259</v>
      </c>
    </row>
    <row r="15" spans="1:28" ht="13.5" x14ac:dyDescent="0.25">
      <c r="A15" s="684" t="s">
        <v>362</v>
      </c>
      <c r="B15" s="769" t="s">
        <v>41</v>
      </c>
      <c r="C15" s="749">
        <v>17</v>
      </c>
      <c r="D15" s="749">
        <v>12</v>
      </c>
      <c r="E15" s="749">
        <v>13</v>
      </c>
      <c r="F15" s="749">
        <v>17</v>
      </c>
      <c r="G15" s="749">
        <v>17</v>
      </c>
      <c r="H15" s="749">
        <v>16</v>
      </c>
      <c r="I15" s="760">
        <v>45</v>
      </c>
      <c r="J15" s="760">
        <v>47</v>
      </c>
      <c r="K15" s="767">
        <v>92</v>
      </c>
      <c r="L15" s="749">
        <v>28</v>
      </c>
      <c r="M15" s="749"/>
      <c r="N15" s="749">
        <v>41</v>
      </c>
      <c r="O15" s="749"/>
      <c r="P15" s="749">
        <v>22</v>
      </c>
      <c r="Q15" s="749"/>
      <c r="R15" s="749">
        <v>32</v>
      </c>
      <c r="S15" s="749"/>
      <c r="T15" s="749">
        <v>34</v>
      </c>
      <c r="U15" s="749"/>
      <c r="V15" s="749">
        <v>28</v>
      </c>
      <c r="W15" s="749"/>
      <c r="X15" s="760">
        <v>0</v>
      </c>
      <c r="Y15" s="760">
        <v>185</v>
      </c>
      <c r="Z15" s="767">
        <v>185</v>
      </c>
      <c r="AA15" s="762">
        <v>45</v>
      </c>
      <c r="AB15" s="768">
        <v>277</v>
      </c>
    </row>
    <row r="16" spans="1:28" ht="13.5" x14ac:dyDescent="0.25">
      <c r="A16" s="684" t="s">
        <v>363</v>
      </c>
      <c r="B16" s="769" t="s">
        <v>42</v>
      </c>
      <c r="C16" s="749">
        <v>6</v>
      </c>
      <c r="D16" s="749">
        <v>15</v>
      </c>
      <c r="E16" s="749">
        <v>10</v>
      </c>
      <c r="F16" s="749">
        <v>11</v>
      </c>
      <c r="G16" s="749">
        <v>6</v>
      </c>
      <c r="H16" s="749">
        <v>13</v>
      </c>
      <c r="I16" s="760">
        <v>39</v>
      </c>
      <c r="J16" s="760">
        <v>22</v>
      </c>
      <c r="K16" s="767">
        <v>61</v>
      </c>
      <c r="L16" s="749">
        <v>25</v>
      </c>
      <c r="M16" s="749"/>
      <c r="N16" s="749">
        <v>18</v>
      </c>
      <c r="O16" s="749"/>
      <c r="P16" s="749">
        <v>33</v>
      </c>
      <c r="Q16" s="749"/>
      <c r="R16" s="749">
        <v>20</v>
      </c>
      <c r="S16" s="749"/>
      <c r="T16" s="749">
        <v>20</v>
      </c>
      <c r="U16" s="749"/>
      <c r="V16" s="749">
        <v>22</v>
      </c>
      <c r="W16" s="749"/>
      <c r="X16" s="760">
        <v>0</v>
      </c>
      <c r="Y16" s="760">
        <v>138</v>
      </c>
      <c r="Z16" s="767">
        <v>138</v>
      </c>
      <c r="AA16" s="762">
        <v>39</v>
      </c>
      <c r="AB16" s="768">
        <v>199</v>
      </c>
    </row>
    <row r="17" spans="1:28" ht="13.5" x14ac:dyDescent="0.25">
      <c r="A17" s="684">
        <v>1181</v>
      </c>
      <c r="B17" s="769" t="s">
        <v>118</v>
      </c>
      <c r="C17" s="749">
        <v>21</v>
      </c>
      <c r="D17" s="749">
        <v>2</v>
      </c>
      <c r="E17" s="749">
        <v>34</v>
      </c>
      <c r="F17" s="749"/>
      <c r="G17" s="749">
        <v>37</v>
      </c>
      <c r="H17" s="749">
        <v>1</v>
      </c>
      <c r="I17" s="760">
        <v>3</v>
      </c>
      <c r="J17" s="760">
        <v>92</v>
      </c>
      <c r="K17" s="767">
        <v>95</v>
      </c>
      <c r="L17" s="749">
        <v>21</v>
      </c>
      <c r="M17" s="749">
        <v>4</v>
      </c>
      <c r="N17" s="749">
        <v>24</v>
      </c>
      <c r="O17" s="749">
        <v>1</v>
      </c>
      <c r="P17" s="749">
        <v>36</v>
      </c>
      <c r="Q17" s="749"/>
      <c r="R17" s="749">
        <v>29</v>
      </c>
      <c r="S17" s="749"/>
      <c r="T17" s="749">
        <v>30</v>
      </c>
      <c r="U17" s="749">
        <v>1</v>
      </c>
      <c r="V17" s="749">
        <v>28</v>
      </c>
      <c r="W17" s="749">
        <v>2</v>
      </c>
      <c r="X17" s="760">
        <v>8</v>
      </c>
      <c r="Y17" s="760">
        <v>168</v>
      </c>
      <c r="Z17" s="767">
        <v>176</v>
      </c>
      <c r="AA17" s="762">
        <v>11</v>
      </c>
      <c r="AB17" s="768">
        <v>271</v>
      </c>
    </row>
    <row r="18" spans="1:28" s="54" customFormat="1" ht="13.5" x14ac:dyDescent="0.25">
      <c r="A18" s="684"/>
      <c r="B18" s="769"/>
      <c r="C18" s="749"/>
      <c r="D18" s="749"/>
      <c r="E18" s="749"/>
      <c r="F18" s="749"/>
      <c r="G18" s="749"/>
      <c r="H18" s="749"/>
      <c r="I18" s="760"/>
      <c r="J18" s="760"/>
      <c r="K18" s="767"/>
      <c r="L18" s="749"/>
      <c r="M18" s="749"/>
      <c r="N18" s="749"/>
      <c r="O18" s="749"/>
      <c r="P18" s="749"/>
      <c r="Q18" s="749"/>
      <c r="R18" s="749"/>
      <c r="S18" s="749"/>
      <c r="T18" s="749"/>
      <c r="U18" s="749"/>
      <c r="V18" s="749"/>
      <c r="W18" s="749"/>
      <c r="X18" s="760"/>
      <c r="Y18" s="760"/>
      <c r="Z18" s="767"/>
      <c r="AA18" s="762"/>
      <c r="AB18" s="768"/>
    </row>
    <row r="19" spans="1:28" ht="13.5" x14ac:dyDescent="0.25">
      <c r="A19" s="792"/>
      <c r="B19" s="799" t="s">
        <v>676</v>
      </c>
      <c r="C19" s="797">
        <f t="shared" ref="C19:AB19" si="0">SUM(C13:C17)</f>
        <v>58</v>
      </c>
      <c r="D19" s="797">
        <f t="shared" si="0"/>
        <v>71</v>
      </c>
      <c r="E19" s="797">
        <f t="shared" si="0"/>
        <v>74</v>
      </c>
      <c r="F19" s="797">
        <f t="shared" si="0"/>
        <v>72</v>
      </c>
      <c r="G19" s="797">
        <f t="shared" si="0"/>
        <v>81</v>
      </c>
      <c r="H19" s="797">
        <f t="shared" si="0"/>
        <v>63</v>
      </c>
      <c r="I19" s="797">
        <f t="shared" si="0"/>
        <v>206</v>
      </c>
      <c r="J19" s="797">
        <f t="shared" si="0"/>
        <v>213</v>
      </c>
      <c r="K19" s="767">
        <f t="shared" ref="K19" si="1">J19+I19</f>
        <v>419</v>
      </c>
      <c r="L19" s="797">
        <f t="shared" si="0"/>
        <v>130</v>
      </c>
      <c r="M19" s="797">
        <f t="shared" si="0"/>
        <v>10</v>
      </c>
      <c r="N19" s="797">
        <f t="shared" si="0"/>
        <v>150</v>
      </c>
      <c r="O19" s="797">
        <f t="shared" si="0"/>
        <v>6</v>
      </c>
      <c r="P19" s="797">
        <f t="shared" si="0"/>
        <v>143</v>
      </c>
      <c r="Q19" s="797">
        <f t="shared" si="0"/>
        <v>4</v>
      </c>
      <c r="R19" s="797">
        <f t="shared" si="0"/>
        <v>143</v>
      </c>
      <c r="S19" s="797">
        <f t="shared" si="0"/>
        <v>0</v>
      </c>
      <c r="T19" s="797">
        <f t="shared" si="0"/>
        <v>130</v>
      </c>
      <c r="U19" s="797">
        <f t="shared" si="0"/>
        <v>4</v>
      </c>
      <c r="V19" s="797">
        <f t="shared" si="0"/>
        <v>147</v>
      </c>
      <c r="W19" s="797">
        <f t="shared" si="0"/>
        <v>6</v>
      </c>
      <c r="X19" s="797">
        <f t="shared" si="0"/>
        <v>30</v>
      </c>
      <c r="Y19" s="797">
        <f t="shared" si="0"/>
        <v>843</v>
      </c>
      <c r="Z19" s="767">
        <f t="shared" ref="Z19" si="2">Y19+X19</f>
        <v>873</v>
      </c>
      <c r="AA19" s="762">
        <f t="shared" ref="AA19" si="3">I19+X19</f>
        <v>236</v>
      </c>
      <c r="AB19" s="771">
        <f t="shared" si="0"/>
        <v>1292</v>
      </c>
    </row>
    <row r="21" spans="1:28" x14ac:dyDescent="0.2">
      <c r="A21" s="100"/>
    </row>
  </sheetData>
  <mergeCells count="3">
    <mergeCell ref="B2:Z2"/>
    <mergeCell ref="B3:Z3"/>
    <mergeCell ref="B4:Z4"/>
  </mergeCells>
  <pageMargins left="0.70866141732283472" right="0.70866141732283472" top="0.78740157480314965" bottom="0.78740157480314965"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83"/>
  <sheetViews>
    <sheetView zoomScaleNormal="100" zoomScaleSheetLayoutView="100" workbookViewId="0">
      <selection activeCell="C12" sqref="C12"/>
    </sheetView>
  </sheetViews>
  <sheetFormatPr baseColWidth="10" defaultColWidth="11.42578125" defaultRowHeight="13.5" x14ac:dyDescent="0.25"/>
  <cols>
    <col min="1" max="1" width="6.7109375" style="235" bestFit="1" customWidth="1"/>
    <col min="2" max="2" width="21.28515625" style="519" customWidth="1"/>
    <col min="3" max="3" width="6" style="511" customWidth="1"/>
    <col min="4" max="5" width="5.7109375" style="511" bestFit="1" customWidth="1"/>
    <col min="6" max="6" width="7" style="236" bestFit="1" customWidth="1"/>
    <col min="7" max="12" width="5.7109375" style="511" bestFit="1" customWidth="1"/>
    <col min="13" max="13" width="7" style="236" bestFit="1" customWidth="1"/>
    <col min="14" max="14" width="9.28515625" style="236" customWidth="1"/>
    <col min="15" max="15" width="11.42578125" style="18"/>
    <col min="16" max="16" width="0.140625" style="20" customWidth="1"/>
    <col min="17" max="17" width="4.42578125" style="20" customWidth="1"/>
    <col min="18" max="19" width="4" style="20" customWidth="1"/>
    <col min="20" max="20" width="3.85546875" style="20" customWidth="1"/>
    <col min="21" max="21" width="3.42578125" style="20" customWidth="1"/>
    <col min="22" max="22" width="3.28515625" style="20" customWidth="1"/>
    <col min="23" max="23" width="3.5703125" style="20" customWidth="1"/>
    <col min="24" max="24" width="3.42578125" style="20" customWidth="1"/>
    <col min="25" max="25" width="4.140625" style="19" customWidth="1"/>
    <col min="26" max="26" width="5.85546875" style="19" customWidth="1"/>
    <col min="27" max="16384" width="11.42578125" style="19"/>
  </cols>
  <sheetData>
    <row r="1" spans="1:24" ht="14.25" thickBot="1" x14ac:dyDescent="0.3"/>
    <row r="2" spans="1:24" s="41" customFormat="1" ht="16.5" x14ac:dyDescent="0.3">
      <c r="A2" s="366"/>
      <c r="B2" s="1018" t="s">
        <v>705</v>
      </c>
      <c r="C2" s="1019"/>
      <c r="D2" s="1019"/>
      <c r="E2" s="1019"/>
      <c r="F2" s="1019"/>
      <c r="G2" s="1019"/>
      <c r="H2" s="1019"/>
      <c r="I2" s="1019"/>
      <c r="J2" s="1019"/>
      <c r="K2" s="1019"/>
      <c r="L2" s="1019"/>
      <c r="M2" s="1019"/>
      <c r="N2" s="1020"/>
      <c r="O2" s="39"/>
      <c r="P2" s="40"/>
      <c r="Q2" s="40"/>
      <c r="R2" s="40"/>
      <c r="S2" s="40"/>
      <c r="T2" s="40"/>
      <c r="U2" s="40"/>
      <c r="V2" s="40"/>
      <c r="W2" s="40"/>
      <c r="X2" s="40"/>
    </row>
    <row r="3" spans="1:24" s="41" customFormat="1" ht="16.5" x14ac:dyDescent="0.3">
      <c r="A3" s="365"/>
      <c r="B3" s="1021" t="s">
        <v>729</v>
      </c>
      <c r="C3" s="1022"/>
      <c r="D3" s="1022"/>
      <c r="E3" s="1022"/>
      <c r="F3" s="1022"/>
      <c r="G3" s="1022"/>
      <c r="H3" s="1022"/>
      <c r="I3" s="1022"/>
      <c r="J3" s="1022"/>
      <c r="K3" s="1022"/>
      <c r="L3" s="1022"/>
      <c r="M3" s="1022"/>
      <c r="N3" s="1023"/>
      <c r="O3" s="39"/>
      <c r="P3" s="40"/>
      <c r="Q3" s="40"/>
      <c r="R3" s="40"/>
      <c r="S3" s="40"/>
      <c r="T3" s="40"/>
      <c r="U3" s="40"/>
      <c r="V3" s="40"/>
      <c r="W3" s="40"/>
      <c r="X3" s="40"/>
    </row>
    <row r="4" spans="1:24" s="41" customFormat="1" ht="17.25" thickBot="1" x14ac:dyDescent="0.35">
      <c r="A4" s="367"/>
      <c r="B4" s="1024" t="s">
        <v>733</v>
      </c>
      <c r="C4" s="1025"/>
      <c r="D4" s="1025"/>
      <c r="E4" s="1025"/>
      <c r="F4" s="1025"/>
      <c r="G4" s="1025"/>
      <c r="H4" s="1025"/>
      <c r="I4" s="1025"/>
      <c r="J4" s="1025"/>
      <c r="K4" s="1025"/>
      <c r="L4" s="1025"/>
      <c r="M4" s="1025"/>
      <c r="N4" s="1026"/>
      <c r="O4" s="39"/>
      <c r="P4" s="40"/>
      <c r="Q4" s="40"/>
      <c r="R4" s="40"/>
      <c r="S4" s="40"/>
      <c r="T4" s="40"/>
      <c r="U4" s="40"/>
      <c r="V4" s="40"/>
      <c r="W4" s="40"/>
      <c r="X4" s="40"/>
    </row>
    <row r="5" spans="1:24" s="59" customFormat="1" ht="16.5" x14ac:dyDescent="0.3">
      <c r="A5" s="237"/>
      <c r="B5" s="512"/>
      <c r="C5" s="512"/>
      <c r="D5" s="512"/>
      <c r="E5" s="512"/>
      <c r="F5" s="513"/>
      <c r="G5" s="512"/>
      <c r="H5" s="512"/>
      <c r="I5" s="512"/>
      <c r="J5" s="512"/>
      <c r="K5" s="512"/>
      <c r="L5" s="512"/>
      <c r="M5" s="513"/>
      <c r="N5" s="513"/>
      <c r="O5" s="57"/>
      <c r="P5" s="58"/>
      <c r="Q5" s="58"/>
      <c r="R5" s="58"/>
      <c r="S5" s="58"/>
      <c r="T5" s="58"/>
      <c r="U5" s="58"/>
      <c r="V5" s="58"/>
      <c r="W5" s="58"/>
      <c r="X5" s="58"/>
    </row>
    <row r="6" spans="1:24" s="59" customFormat="1" ht="13.5" customHeight="1" x14ac:dyDescent="0.3">
      <c r="A6" s="237"/>
      <c r="B6" s="71" t="s">
        <v>680</v>
      </c>
      <c r="C6" s="685"/>
      <c r="D6" s="685"/>
      <c r="E6" s="685"/>
      <c r="F6" s="685"/>
      <c r="G6" s="509"/>
      <c r="H6" s="686" t="s">
        <v>683</v>
      </c>
      <c r="I6" s="482"/>
      <c r="K6" s="512"/>
      <c r="L6" s="512"/>
      <c r="M6" s="513"/>
      <c r="N6" s="513"/>
      <c r="O6" s="57"/>
      <c r="P6" s="58"/>
      <c r="Q6" s="58"/>
      <c r="R6" s="58"/>
      <c r="S6" s="58"/>
      <c r="T6" s="58"/>
      <c r="U6" s="58"/>
      <c r="V6" s="58"/>
      <c r="W6" s="58"/>
      <c r="X6" s="58"/>
    </row>
    <row r="7" spans="1:24" s="59" customFormat="1" ht="13.5" customHeight="1" x14ac:dyDescent="0.3">
      <c r="A7" s="237"/>
      <c r="B7" s="71" t="s">
        <v>681</v>
      </c>
      <c r="C7" s="685"/>
      <c r="D7" s="685"/>
      <c r="E7" s="685"/>
      <c r="F7" s="685"/>
      <c r="G7" s="509"/>
      <c r="H7" s="686" t="s">
        <v>684</v>
      </c>
      <c r="I7" s="482"/>
      <c r="K7" s="512"/>
      <c r="L7" s="512"/>
      <c r="M7" s="513"/>
      <c r="N7" s="513"/>
      <c r="O7" s="57"/>
      <c r="P7" s="58"/>
      <c r="Q7" s="58"/>
      <c r="R7" s="58"/>
      <c r="S7" s="58"/>
      <c r="T7" s="58"/>
      <c r="U7" s="58"/>
      <c r="V7" s="58"/>
      <c r="W7" s="58"/>
      <c r="X7" s="58"/>
    </row>
    <row r="8" spans="1:24" s="59" customFormat="1" ht="13.5" customHeight="1" x14ac:dyDescent="0.3">
      <c r="A8" s="237"/>
      <c r="B8" s="71" t="s">
        <v>682</v>
      </c>
      <c r="C8" s="211"/>
      <c r="D8" s="211"/>
      <c r="E8" s="211"/>
      <c r="F8" s="212"/>
      <c r="G8" s="211"/>
      <c r="H8" s="687" t="s">
        <v>462</v>
      </c>
      <c r="I8" s="482"/>
      <c r="J8" s="482"/>
      <c r="K8" s="512"/>
      <c r="L8" s="512"/>
      <c r="M8" s="513"/>
      <c r="N8" s="513"/>
      <c r="O8" s="57"/>
      <c r="P8" s="58"/>
      <c r="Q8" s="58"/>
      <c r="R8" s="58"/>
      <c r="S8" s="58"/>
      <c r="T8" s="58"/>
      <c r="U8" s="58"/>
      <c r="V8" s="58"/>
      <c r="W8" s="58"/>
      <c r="X8" s="58"/>
    </row>
    <row r="9" spans="1:24" s="59" customFormat="1" ht="13.5" customHeight="1" x14ac:dyDescent="0.3">
      <c r="A9" s="237"/>
      <c r="B9" s="71" t="s">
        <v>301</v>
      </c>
      <c r="C9" s="211"/>
      <c r="D9" s="211"/>
      <c r="E9" s="211"/>
      <c r="F9" s="211"/>
      <c r="G9" s="211"/>
      <c r="H9" s="507"/>
      <c r="I9" s="482"/>
      <c r="J9" s="482"/>
      <c r="K9" s="512"/>
      <c r="L9" s="512"/>
      <c r="M9" s="513"/>
      <c r="N9" s="513"/>
      <c r="O9" s="57"/>
      <c r="P9" s="58"/>
      <c r="Q9" s="58"/>
      <c r="R9" s="58"/>
      <c r="S9" s="58"/>
      <c r="T9" s="58"/>
      <c r="U9" s="58"/>
      <c r="V9" s="58"/>
      <c r="W9" s="58"/>
      <c r="X9" s="58"/>
    </row>
    <row r="10" spans="1:24" s="59" customFormat="1" ht="16.5" x14ac:dyDescent="0.3">
      <c r="A10" s="237"/>
      <c r="B10" s="512"/>
      <c r="C10" s="512"/>
      <c r="D10" s="512"/>
      <c r="E10" s="512"/>
      <c r="F10" s="513"/>
      <c r="G10" s="512"/>
      <c r="H10" s="512"/>
      <c r="I10" s="512"/>
      <c r="J10" s="512"/>
      <c r="K10" s="512"/>
      <c r="L10" s="512"/>
      <c r="M10" s="513"/>
      <c r="N10" s="513"/>
      <c r="O10" s="57"/>
      <c r="P10" s="58"/>
      <c r="Q10" s="58"/>
      <c r="R10" s="58"/>
      <c r="S10" s="58"/>
      <c r="T10" s="58"/>
      <c r="U10" s="58"/>
      <c r="V10" s="58"/>
      <c r="W10" s="58"/>
      <c r="X10" s="58"/>
    </row>
    <row r="11" spans="1:24" ht="40.5" x14ac:dyDescent="0.25">
      <c r="A11" s="684" t="s">
        <v>359</v>
      </c>
      <c r="B11" s="757"/>
      <c r="C11" s="757" t="s">
        <v>27</v>
      </c>
      <c r="D11" s="757" t="s">
        <v>28</v>
      </c>
      <c r="E11" s="757" t="s">
        <v>29</v>
      </c>
      <c r="F11" s="500" t="s">
        <v>734</v>
      </c>
      <c r="G11" s="757" t="s">
        <v>31</v>
      </c>
      <c r="H11" s="757" t="s">
        <v>32</v>
      </c>
      <c r="I11" s="757" t="s">
        <v>33</v>
      </c>
      <c r="J11" s="757" t="s">
        <v>34</v>
      </c>
      <c r="K11" s="757" t="s">
        <v>35</v>
      </c>
      <c r="L11" s="757" t="s">
        <v>36</v>
      </c>
      <c r="M11" s="500" t="s">
        <v>735</v>
      </c>
      <c r="N11" s="747" t="s">
        <v>736</v>
      </c>
    </row>
    <row r="12" spans="1:24" x14ac:dyDescent="0.25">
      <c r="A12" s="684" t="s">
        <v>368</v>
      </c>
      <c r="B12" s="772" t="s">
        <v>44</v>
      </c>
      <c r="C12" s="753">
        <v>11</v>
      </c>
      <c r="D12" s="753">
        <v>6</v>
      </c>
      <c r="E12" s="753">
        <v>4</v>
      </c>
      <c r="F12" s="773">
        <v>21</v>
      </c>
      <c r="G12" s="753">
        <v>6</v>
      </c>
      <c r="H12" s="753">
        <v>3</v>
      </c>
      <c r="I12" s="753">
        <v>9</v>
      </c>
      <c r="J12" s="753">
        <v>8</v>
      </c>
      <c r="K12" s="753">
        <v>5</v>
      </c>
      <c r="L12" s="753">
        <v>3</v>
      </c>
      <c r="M12" s="773">
        <v>34</v>
      </c>
      <c r="N12" s="774">
        <v>55</v>
      </c>
    </row>
    <row r="13" spans="1:24" x14ac:dyDescent="0.25">
      <c r="A13" s="684" t="s">
        <v>369</v>
      </c>
      <c r="B13" s="772" t="s">
        <v>45</v>
      </c>
      <c r="C13" s="753">
        <v>3</v>
      </c>
      <c r="D13" s="753">
        <v>2</v>
      </c>
      <c r="E13" s="753">
        <v>10</v>
      </c>
      <c r="F13" s="773">
        <v>15</v>
      </c>
      <c r="G13" s="753">
        <v>4</v>
      </c>
      <c r="H13" s="753">
        <v>7</v>
      </c>
      <c r="I13" s="753">
        <v>5</v>
      </c>
      <c r="J13" s="753">
        <v>5</v>
      </c>
      <c r="K13" s="753">
        <v>3</v>
      </c>
      <c r="L13" s="753">
        <v>7</v>
      </c>
      <c r="M13" s="773">
        <v>31</v>
      </c>
      <c r="N13" s="774">
        <v>46</v>
      </c>
    </row>
    <row r="14" spans="1:24" x14ac:dyDescent="0.25">
      <c r="A14" s="684" t="s">
        <v>370</v>
      </c>
      <c r="B14" s="772" t="s">
        <v>46</v>
      </c>
      <c r="C14" s="753">
        <v>3</v>
      </c>
      <c r="D14" s="753">
        <v>4</v>
      </c>
      <c r="E14" s="753">
        <v>3</v>
      </c>
      <c r="F14" s="773">
        <v>10</v>
      </c>
      <c r="G14" s="753">
        <v>4</v>
      </c>
      <c r="H14" s="753">
        <v>4</v>
      </c>
      <c r="I14" s="753">
        <v>7</v>
      </c>
      <c r="J14" s="753">
        <v>6</v>
      </c>
      <c r="K14" s="753">
        <v>9</v>
      </c>
      <c r="L14" s="753">
        <v>5</v>
      </c>
      <c r="M14" s="773">
        <v>35</v>
      </c>
      <c r="N14" s="774">
        <v>45</v>
      </c>
    </row>
    <row r="15" spans="1:24" x14ac:dyDescent="0.25">
      <c r="A15" s="684" t="s">
        <v>364</v>
      </c>
      <c r="B15" s="772" t="s">
        <v>367</v>
      </c>
      <c r="C15" s="753">
        <v>20</v>
      </c>
      <c r="D15" s="753">
        <v>17</v>
      </c>
      <c r="E15" s="753">
        <v>16</v>
      </c>
      <c r="F15" s="773">
        <v>53</v>
      </c>
      <c r="G15" s="753">
        <v>16</v>
      </c>
      <c r="H15" s="753">
        <v>12</v>
      </c>
      <c r="I15" s="753">
        <v>13</v>
      </c>
      <c r="J15" s="753">
        <v>13</v>
      </c>
      <c r="K15" s="753">
        <v>13</v>
      </c>
      <c r="L15" s="753">
        <v>18</v>
      </c>
      <c r="M15" s="773">
        <v>85</v>
      </c>
      <c r="N15" s="775">
        <v>138</v>
      </c>
    </row>
    <row r="16" spans="1:24" x14ac:dyDescent="0.25">
      <c r="A16" s="684" t="s">
        <v>365</v>
      </c>
      <c r="B16" s="772" t="s">
        <v>49</v>
      </c>
      <c r="C16" s="753">
        <v>3</v>
      </c>
      <c r="D16" s="753">
        <v>3</v>
      </c>
      <c r="E16" s="753">
        <v>2</v>
      </c>
      <c r="F16" s="773">
        <v>8</v>
      </c>
      <c r="G16" s="753">
        <v>6</v>
      </c>
      <c r="H16" s="772">
        <v>1</v>
      </c>
      <c r="I16" s="772">
        <v>3</v>
      </c>
      <c r="J16" s="772">
        <v>3</v>
      </c>
      <c r="K16" s="772">
        <v>1</v>
      </c>
      <c r="L16" s="772">
        <v>1</v>
      </c>
      <c r="M16" s="773">
        <v>15</v>
      </c>
      <c r="N16" s="775">
        <v>23</v>
      </c>
    </row>
    <row r="17" spans="1:14" x14ac:dyDescent="0.25">
      <c r="A17" s="684" t="s">
        <v>366</v>
      </c>
      <c r="B17" s="772" t="s">
        <v>47</v>
      </c>
      <c r="C17" s="753">
        <v>4</v>
      </c>
      <c r="D17" s="753">
        <v>9</v>
      </c>
      <c r="E17" s="753">
        <v>3</v>
      </c>
      <c r="F17" s="773">
        <v>16</v>
      </c>
      <c r="G17" s="753">
        <v>10</v>
      </c>
      <c r="H17" s="772">
        <v>8</v>
      </c>
      <c r="I17" s="772">
        <v>4</v>
      </c>
      <c r="J17" s="772">
        <v>9</v>
      </c>
      <c r="K17" s="772">
        <v>2</v>
      </c>
      <c r="L17" s="772">
        <v>9</v>
      </c>
      <c r="M17" s="773">
        <v>42</v>
      </c>
      <c r="N17" s="775">
        <v>58</v>
      </c>
    </row>
    <row r="18" spans="1:14" x14ac:dyDescent="0.25">
      <c r="A18" s="684" t="s">
        <v>371</v>
      </c>
      <c r="B18" s="772" t="s">
        <v>51</v>
      </c>
      <c r="C18" s="753">
        <v>5</v>
      </c>
      <c r="D18" s="753">
        <v>12</v>
      </c>
      <c r="E18" s="753">
        <v>4</v>
      </c>
      <c r="F18" s="773">
        <v>21</v>
      </c>
      <c r="G18" s="753">
        <v>6</v>
      </c>
      <c r="H18" s="772">
        <v>5</v>
      </c>
      <c r="I18" s="772">
        <v>7</v>
      </c>
      <c r="J18" s="772">
        <v>5</v>
      </c>
      <c r="K18" s="772">
        <v>5</v>
      </c>
      <c r="L18" s="772">
        <v>6</v>
      </c>
      <c r="M18" s="773">
        <v>34</v>
      </c>
      <c r="N18" s="775">
        <v>55</v>
      </c>
    </row>
    <row r="19" spans="1:14" x14ac:dyDescent="0.25">
      <c r="A19" s="684" t="s">
        <v>372</v>
      </c>
      <c r="B19" s="772" t="s">
        <v>48</v>
      </c>
      <c r="C19" s="753">
        <v>1</v>
      </c>
      <c r="D19" s="753">
        <v>10</v>
      </c>
      <c r="E19" s="753">
        <v>7</v>
      </c>
      <c r="F19" s="773">
        <v>18</v>
      </c>
      <c r="G19" s="753">
        <v>4</v>
      </c>
      <c r="H19" s="772">
        <v>7</v>
      </c>
      <c r="I19" s="772">
        <v>6</v>
      </c>
      <c r="J19" s="772">
        <v>15</v>
      </c>
      <c r="K19" s="772">
        <v>8</v>
      </c>
      <c r="L19" s="772">
        <v>10</v>
      </c>
      <c r="M19" s="773">
        <v>50</v>
      </c>
      <c r="N19" s="775">
        <v>68</v>
      </c>
    </row>
    <row r="20" spans="1:14" x14ac:dyDescent="0.25">
      <c r="A20" s="684" t="s">
        <v>373</v>
      </c>
      <c r="B20" s="772" t="s">
        <v>50</v>
      </c>
      <c r="C20" s="753">
        <v>3</v>
      </c>
      <c r="D20" s="753">
        <v>8</v>
      </c>
      <c r="E20" s="753">
        <v>2</v>
      </c>
      <c r="F20" s="773">
        <v>13</v>
      </c>
      <c r="G20" s="753">
        <v>4</v>
      </c>
      <c r="H20" s="772">
        <v>1</v>
      </c>
      <c r="I20" s="772">
        <v>2</v>
      </c>
      <c r="J20" s="772">
        <v>2</v>
      </c>
      <c r="K20" s="772">
        <v>3</v>
      </c>
      <c r="L20" s="772">
        <v>4</v>
      </c>
      <c r="M20" s="773">
        <v>16</v>
      </c>
      <c r="N20" s="775">
        <v>29</v>
      </c>
    </row>
    <row r="21" spans="1:14" x14ac:dyDescent="0.25">
      <c r="A21" s="684"/>
      <c r="B21" s="776" t="s">
        <v>52</v>
      </c>
      <c r="C21" s="776">
        <v>53</v>
      </c>
      <c r="D21" s="776">
        <v>71</v>
      </c>
      <c r="E21" s="776">
        <v>51</v>
      </c>
      <c r="F21" s="777">
        <v>175</v>
      </c>
      <c r="G21" s="776">
        <v>60</v>
      </c>
      <c r="H21" s="776">
        <v>48</v>
      </c>
      <c r="I21" s="776">
        <v>56</v>
      </c>
      <c r="J21" s="776">
        <v>66</v>
      </c>
      <c r="K21" s="776">
        <v>49</v>
      </c>
      <c r="L21" s="776">
        <v>63</v>
      </c>
      <c r="M21" s="777">
        <v>342</v>
      </c>
      <c r="N21" s="777">
        <v>517</v>
      </c>
    </row>
    <row r="22" spans="1:14" x14ac:dyDescent="0.25">
      <c r="A22" s="684"/>
      <c r="B22" s="778"/>
      <c r="C22" s="778"/>
      <c r="D22" s="778"/>
      <c r="E22" s="778"/>
      <c r="F22" s="773"/>
      <c r="G22" s="778"/>
      <c r="H22" s="778"/>
      <c r="I22" s="778"/>
      <c r="J22" s="778"/>
      <c r="K22" s="778"/>
      <c r="L22" s="778"/>
      <c r="M22" s="773"/>
      <c r="N22" s="774"/>
    </row>
    <row r="23" spans="1:14" x14ac:dyDescent="0.25">
      <c r="A23" s="684" t="s">
        <v>374</v>
      </c>
      <c r="B23" s="772" t="s">
        <v>53</v>
      </c>
      <c r="C23" s="753">
        <v>15</v>
      </c>
      <c r="D23" s="753">
        <v>23</v>
      </c>
      <c r="E23" s="753">
        <v>20</v>
      </c>
      <c r="F23" s="773">
        <v>58</v>
      </c>
      <c r="G23" s="753">
        <v>10</v>
      </c>
      <c r="H23" s="753">
        <v>12</v>
      </c>
      <c r="I23" s="753">
        <v>14</v>
      </c>
      <c r="J23" s="753">
        <v>13</v>
      </c>
      <c r="K23" s="753">
        <v>12</v>
      </c>
      <c r="L23" s="753">
        <v>7</v>
      </c>
      <c r="M23" s="773">
        <v>68</v>
      </c>
      <c r="N23" s="774">
        <v>126</v>
      </c>
    </row>
    <row r="24" spans="1:14" x14ac:dyDescent="0.25">
      <c r="A24" s="684" t="s">
        <v>375</v>
      </c>
      <c r="B24" s="772" t="s">
        <v>54</v>
      </c>
      <c r="C24" s="753">
        <v>5</v>
      </c>
      <c r="D24" s="753">
        <v>4</v>
      </c>
      <c r="E24" s="753">
        <v>10</v>
      </c>
      <c r="F24" s="773">
        <v>19</v>
      </c>
      <c r="G24" s="753">
        <v>4</v>
      </c>
      <c r="H24" s="753">
        <v>8</v>
      </c>
      <c r="I24" s="753">
        <v>8</v>
      </c>
      <c r="J24" s="753">
        <v>6</v>
      </c>
      <c r="K24" s="753">
        <v>9</v>
      </c>
      <c r="L24" s="753">
        <v>5</v>
      </c>
      <c r="M24" s="773">
        <v>40</v>
      </c>
      <c r="N24" s="774">
        <v>59</v>
      </c>
    </row>
    <row r="25" spans="1:14" x14ac:dyDescent="0.25">
      <c r="A25" s="684" t="s">
        <v>376</v>
      </c>
      <c r="B25" s="772" t="s">
        <v>55</v>
      </c>
      <c r="C25" s="779"/>
      <c r="D25" s="779"/>
      <c r="E25" s="779"/>
      <c r="F25" s="780">
        <v>0</v>
      </c>
      <c r="G25" s="779"/>
      <c r="H25" s="779"/>
      <c r="I25" s="779"/>
      <c r="J25" s="779"/>
      <c r="K25" s="779"/>
      <c r="L25" s="779"/>
      <c r="M25" s="780">
        <v>0</v>
      </c>
      <c r="N25" s="780">
        <v>0</v>
      </c>
    </row>
    <row r="26" spans="1:14" x14ac:dyDescent="0.25">
      <c r="A26" s="684" t="s">
        <v>377</v>
      </c>
      <c r="B26" s="772" t="s">
        <v>56</v>
      </c>
      <c r="C26" s="753">
        <v>4</v>
      </c>
      <c r="D26" s="753">
        <v>9</v>
      </c>
      <c r="E26" s="753">
        <v>5</v>
      </c>
      <c r="F26" s="773">
        <v>18</v>
      </c>
      <c r="G26" s="753">
        <v>11</v>
      </c>
      <c r="H26" s="753">
        <v>12</v>
      </c>
      <c r="I26" s="753">
        <v>6</v>
      </c>
      <c r="J26" s="753">
        <v>10</v>
      </c>
      <c r="K26" s="753">
        <v>15</v>
      </c>
      <c r="L26" s="753">
        <v>3</v>
      </c>
      <c r="M26" s="773">
        <v>57</v>
      </c>
      <c r="N26" s="774">
        <v>75</v>
      </c>
    </row>
    <row r="27" spans="1:14" x14ac:dyDescent="0.25">
      <c r="A27" s="684" t="s">
        <v>378</v>
      </c>
      <c r="B27" s="772" t="s">
        <v>57</v>
      </c>
      <c r="C27" s="753">
        <v>7</v>
      </c>
      <c r="D27" s="753">
        <v>17</v>
      </c>
      <c r="E27" s="753">
        <v>18</v>
      </c>
      <c r="F27" s="773">
        <v>42</v>
      </c>
      <c r="G27" s="753">
        <v>11</v>
      </c>
      <c r="H27" s="753">
        <v>13</v>
      </c>
      <c r="I27" s="753">
        <v>10</v>
      </c>
      <c r="J27" s="753">
        <v>6</v>
      </c>
      <c r="K27" s="753">
        <v>4</v>
      </c>
      <c r="L27" s="753">
        <v>14</v>
      </c>
      <c r="M27" s="773">
        <v>58</v>
      </c>
      <c r="N27" s="774">
        <v>100</v>
      </c>
    </row>
    <row r="28" spans="1:14" x14ac:dyDescent="0.25">
      <c r="A28" s="684" t="s">
        <v>379</v>
      </c>
      <c r="B28" s="772" t="s">
        <v>58</v>
      </c>
      <c r="C28" s="753">
        <v>8</v>
      </c>
      <c r="D28" s="753">
        <v>10</v>
      </c>
      <c r="E28" s="753">
        <v>4</v>
      </c>
      <c r="F28" s="773">
        <v>22</v>
      </c>
      <c r="G28" s="753">
        <v>14</v>
      </c>
      <c r="H28" s="753">
        <v>11</v>
      </c>
      <c r="I28" s="753">
        <v>7</v>
      </c>
      <c r="J28" s="753">
        <v>7</v>
      </c>
      <c r="K28" s="753">
        <v>13</v>
      </c>
      <c r="L28" s="753">
        <v>4</v>
      </c>
      <c r="M28" s="773">
        <v>56</v>
      </c>
      <c r="N28" s="774">
        <v>78</v>
      </c>
    </row>
    <row r="29" spans="1:14" x14ac:dyDescent="0.25">
      <c r="A29" s="684" t="s">
        <v>380</v>
      </c>
      <c r="B29" s="772" t="s">
        <v>59</v>
      </c>
      <c r="C29" s="753">
        <v>3</v>
      </c>
      <c r="D29" s="753">
        <v>6</v>
      </c>
      <c r="E29" s="753">
        <v>1</v>
      </c>
      <c r="F29" s="773">
        <v>10</v>
      </c>
      <c r="G29" s="753">
        <v>3</v>
      </c>
      <c r="H29" s="753">
        <v>1</v>
      </c>
      <c r="I29" s="753">
        <v>1</v>
      </c>
      <c r="J29" s="753">
        <v>4</v>
      </c>
      <c r="K29" s="753">
        <v>1</v>
      </c>
      <c r="L29" s="753">
        <v>1</v>
      </c>
      <c r="M29" s="831">
        <v>11</v>
      </c>
      <c r="N29" s="774">
        <v>21</v>
      </c>
    </row>
    <row r="30" spans="1:14" x14ac:dyDescent="0.25">
      <c r="A30" s="684"/>
      <c r="B30" s="776" t="s">
        <v>60</v>
      </c>
      <c r="C30" s="776">
        <v>42</v>
      </c>
      <c r="D30" s="776">
        <v>69</v>
      </c>
      <c r="E30" s="776">
        <v>58</v>
      </c>
      <c r="F30" s="777">
        <v>169</v>
      </c>
      <c r="G30" s="776">
        <v>53</v>
      </c>
      <c r="H30" s="776">
        <v>57</v>
      </c>
      <c r="I30" s="776">
        <v>46</v>
      </c>
      <c r="J30" s="776">
        <v>46</v>
      </c>
      <c r="K30" s="776">
        <v>54</v>
      </c>
      <c r="L30" s="776">
        <v>34</v>
      </c>
      <c r="M30" s="777">
        <v>290</v>
      </c>
      <c r="N30" s="777">
        <v>459</v>
      </c>
    </row>
    <row r="31" spans="1:14" x14ac:dyDescent="0.25">
      <c r="A31" s="684"/>
      <c r="B31" s="778"/>
      <c r="C31" s="778"/>
      <c r="D31" s="778"/>
      <c r="E31" s="778"/>
      <c r="F31" s="773"/>
      <c r="G31" s="778"/>
      <c r="H31" s="778"/>
      <c r="I31" s="778"/>
      <c r="J31" s="778"/>
      <c r="K31" s="778"/>
      <c r="L31" s="778"/>
      <c r="M31" s="773"/>
      <c r="N31" s="774"/>
    </row>
    <row r="32" spans="1:14" x14ac:dyDescent="0.25">
      <c r="A32" s="684" t="s">
        <v>384</v>
      </c>
      <c r="B32" s="772" t="s">
        <v>61</v>
      </c>
      <c r="C32" s="753">
        <v>12</v>
      </c>
      <c r="D32" s="753">
        <v>8</v>
      </c>
      <c r="E32" s="753">
        <v>6</v>
      </c>
      <c r="F32" s="773">
        <v>26</v>
      </c>
      <c r="G32" s="772">
        <v>9</v>
      </c>
      <c r="H32" s="772">
        <v>6</v>
      </c>
      <c r="I32" s="772">
        <v>12</v>
      </c>
      <c r="J32" s="772">
        <v>3</v>
      </c>
      <c r="K32" s="772">
        <v>8</v>
      </c>
      <c r="L32" s="772">
        <v>8</v>
      </c>
      <c r="M32" s="773">
        <v>46</v>
      </c>
      <c r="N32" s="774">
        <v>72</v>
      </c>
    </row>
    <row r="33" spans="1:14" x14ac:dyDescent="0.25">
      <c r="A33" s="684" t="s">
        <v>385</v>
      </c>
      <c r="B33" s="772" t="s">
        <v>62</v>
      </c>
      <c r="C33" s="779"/>
      <c r="D33" s="779"/>
      <c r="E33" s="779"/>
      <c r="F33" s="780">
        <v>0</v>
      </c>
      <c r="G33" s="779"/>
      <c r="H33" s="779"/>
      <c r="I33" s="779"/>
      <c r="J33" s="779"/>
      <c r="K33" s="779"/>
      <c r="L33" s="779"/>
      <c r="M33" s="780">
        <v>0</v>
      </c>
      <c r="N33" s="780">
        <v>0</v>
      </c>
    </row>
    <row r="34" spans="1:14" x14ac:dyDescent="0.25">
      <c r="A34" s="684" t="s">
        <v>386</v>
      </c>
      <c r="B34" s="772" t="s">
        <v>63</v>
      </c>
      <c r="C34" s="753">
        <v>6</v>
      </c>
      <c r="D34" s="772">
        <v>0</v>
      </c>
      <c r="E34" s="772">
        <v>4</v>
      </c>
      <c r="F34" s="773">
        <v>10</v>
      </c>
      <c r="G34" s="772">
        <v>5</v>
      </c>
      <c r="H34" s="772">
        <v>3</v>
      </c>
      <c r="I34" s="772">
        <v>7</v>
      </c>
      <c r="J34" s="772">
        <v>5</v>
      </c>
      <c r="K34" s="772">
        <v>5</v>
      </c>
      <c r="L34" s="772">
        <v>3</v>
      </c>
      <c r="M34" s="773">
        <v>28</v>
      </c>
      <c r="N34" s="775">
        <v>38</v>
      </c>
    </row>
    <row r="35" spans="1:14" x14ac:dyDescent="0.25">
      <c r="A35" s="684" t="s">
        <v>387</v>
      </c>
      <c r="B35" s="772" t="s">
        <v>64</v>
      </c>
      <c r="C35" s="753">
        <v>4</v>
      </c>
      <c r="D35" s="772">
        <v>5</v>
      </c>
      <c r="E35" s="772">
        <v>3</v>
      </c>
      <c r="F35" s="773">
        <v>12</v>
      </c>
      <c r="G35" s="772">
        <v>5</v>
      </c>
      <c r="H35" s="772">
        <v>1</v>
      </c>
      <c r="I35" s="772">
        <v>4</v>
      </c>
      <c r="J35" s="772">
        <v>4</v>
      </c>
      <c r="K35" s="772">
        <v>1</v>
      </c>
      <c r="L35" s="772">
        <v>2</v>
      </c>
      <c r="M35" s="773">
        <v>17</v>
      </c>
      <c r="N35" s="775">
        <v>29</v>
      </c>
    </row>
    <row r="36" spans="1:14" x14ac:dyDescent="0.25">
      <c r="A36" s="684" t="s">
        <v>388</v>
      </c>
      <c r="B36" s="772" t="s">
        <v>65</v>
      </c>
      <c r="C36" s="753">
        <v>0</v>
      </c>
      <c r="D36" s="772">
        <v>5</v>
      </c>
      <c r="E36" s="772">
        <v>2</v>
      </c>
      <c r="F36" s="773">
        <v>7</v>
      </c>
      <c r="G36" s="772">
        <v>4</v>
      </c>
      <c r="H36" s="772">
        <v>8</v>
      </c>
      <c r="I36" s="772">
        <v>0</v>
      </c>
      <c r="J36" s="772">
        <v>2</v>
      </c>
      <c r="K36" s="772">
        <v>0</v>
      </c>
      <c r="L36" s="772">
        <v>1</v>
      </c>
      <c r="M36" s="773">
        <v>15</v>
      </c>
      <c r="N36" s="775">
        <v>22</v>
      </c>
    </row>
    <row r="37" spans="1:14" x14ac:dyDescent="0.25">
      <c r="A37" s="684" t="s">
        <v>381</v>
      </c>
      <c r="B37" s="492" t="s">
        <v>389</v>
      </c>
      <c r="C37" s="753">
        <v>15</v>
      </c>
      <c r="D37" s="772">
        <v>10</v>
      </c>
      <c r="E37" s="772">
        <v>10</v>
      </c>
      <c r="F37" s="773">
        <v>35</v>
      </c>
      <c r="G37" s="772">
        <v>17</v>
      </c>
      <c r="H37" s="772">
        <v>11</v>
      </c>
      <c r="I37" s="772">
        <v>13</v>
      </c>
      <c r="J37" s="772">
        <v>8</v>
      </c>
      <c r="K37" s="772">
        <v>12</v>
      </c>
      <c r="L37" s="772">
        <v>18</v>
      </c>
      <c r="M37" s="773">
        <v>79</v>
      </c>
      <c r="N37" s="775">
        <v>114</v>
      </c>
    </row>
    <row r="38" spans="1:14" x14ac:dyDescent="0.25">
      <c r="A38" s="684" t="s">
        <v>382</v>
      </c>
      <c r="B38" s="492" t="s">
        <v>67</v>
      </c>
      <c r="C38" s="753">
        <v>5</v>
      </c>
      <c r="D38" s="753">
        <v>4</v>
      </c>
      <c r="E38" s="753">
        <v>3</v>
      </c>
      <c r="F38" s="773">
        <v>12</v>
      </c>
      <c r="G38" s="753">
        <v>1</v>
      </c>
      <c r="H38" s="753">
        <v>4</v>
      </c>
      <c r="I38" s="753">
        <v>1</v>
      </c>
      <c r="J38" s="753">
        <v>4</v>
      </c>
      <c r="K38" s="753">
        <v>4</v>
      </c>
      <c r="L38" s="753">
        <v>5</v>
      </c>
      <c r="M38" s="773">
        <v>19</v>
      </c>
      <c r="N38" s="774">
        <v>31</v>
      </c>
    </row>
    <row r="39" spans="1:14" x14ac:dyDescent="0.25">
      <c r="A39" s="684" t="s">
        <v>383</v>
      </c>
      <c r="B39" s="492" t="s">
        <v>66</v>
      </c>
      <c r="C39" s="753">
        <v>2</v>
      </c>
      <c r="D39" s="753">
        <v>2</v>
      </c>
      <c r="E39" s="753">
        <v>2</v>
      </c>
      <c r="F39" s="773">
        <v>6</v>
      </c>
      <c r="G39" s="753">
        <v>6</v>
      </c>
      <c r="H39" s="753">
        <v>4</v>
      </c>
      <c r="I39" s="753">
        <v>2</v>
      </c>
      <c r="J39" s="753">
        <v>2</v>
      </c>
      <c r="K39" s="753">
        <v>3</v>
      </c>
      <c r="L39" s="753">
        <v>0</v>
      </c>
      <c r="M39" s="773">
        <v>17</v>
      </c>
      <c r="N39" s="774">
        <v>23</v>
      </c>
    </row>
    <row r="40" spans="1:14" x14ac:dyDescent="0.25">
      <c r="A40" s="684"/>
      <c r="B40" s="776" t="s">
        <v>68</v>
      </c>
      <c r="C40" s="776">
        <v>44</v>
      </c>
      <c r="D40" s="776">
        <v>34</v>
      </c>
      <c r="E40" s="776">
        <v>30</v>
      </c>
      <c r="F40" s="777">
        <v>108</v>
      </c>
      <c r="G40" s="776">
        <v>47</v>
      </c>
      <c r="H40" s="776">
        <v>37</v>
      </c>
      <c r="I40" s="776">
        <v>39</v>
      </c>
      <c r="J40" s="776">
        <v>28</v>
      </c>
      <c r="K40" s="776">
        <v>33</v>
      </c>
      <c r="L40" s="776">
        <v>37</v>
      </c>
      <c r="M40" s="777">
        <v>221</v>
      </c>
      <c r="N40" s="777">
        <v>329</v>
      </c>
    </row>
    <row r="41" spans="1:14" x14ac:dyDescent="0.25">
      <c r="A41" s="684"/>
      <c r="B41" s="778"/>
      <c r="C41" s="778"/>
      <c r="D41" s="778"/>
      <c r="E41" s="778"/>
      <c r="F41" s="773"/>
      <c r="G41" s="778"/>
      <c r="H41" s="778"/>
      <c r="I41" s="778"/>
      <c r="J41" s="778"/>
      <c r="K41" s="778"/>
      <c r="L41" s="778"/>
      <c r="M41" s="773"/>
      <c r="N41" s="774"/>
    </row>
    <row r="42" spans="1:14" x14ac:dyDescent="0.25">
      <c r="A42" s="684" t="s">
        <v>391</v>
      </c>
      <c r="B42" s="772" t="s">
        <v>390</v>
      </c>
      <c r="C42" s="753">
        <v>13</v>
      </c>
      <c r="D42" s="753">
        <v>21</v>
      </c>
      <c r="E42" s="753">
        <v>22</v>
      </c>
      <c r="F42" s="773">
        <v>56</v>
      </c>
      <c r="G42" s="753">
        <v>21</v>
      </c>
      <c r="H42" s="753">
        <v>19</v>
      </c>
      <c r="I42" s="753">
        <v>18</v>
      </c>
      <c r="J42" s="753">
        <v>13</v>
      </c>
      <c r="K42" s="753">
        <v>25</v>
      </c>
      <c r="L42" s="753">
        <v>17</v>
      </c>
      <c r="M42" s="773">
        <v>113</v>
      </c>
      <c r="N42" s="775">
        <v>169</v>
      </c>
    </row>
    <row r="43" spans="1:14" x14ac:dyDescent="0.25">
      <c r="A43" s="684" t="s">
        <v>392</v>
      </c>
      <c r="B43" s="772" t="s">
        <v>71</v>
      </c>
      <c r="C43" s="753">
        <v>14</v>
      </c>
      <c r="D43" s="753">
        <v>7</v>
      </c>
      <c r="E43" s="753">
        <v>14</v>
      </c>
      <c r="F43" s="773">
        <v>35</v>
      </c>
      <c r="G43" s="753">
        <v>10</v>
      </c>
      <c r="H43" s="753">
        <v>6</v>
      </c>
      <c r="I43" s="753">
        <v>9</v>
      </c>
      <c r="J43" s="753">
        <v>7</v>
      </c>
      <c r="K43" s="753">
        <v>10</v>
      </c>
      <c r="L43" s="753">
        <v>5</v>
      </c>
      <c r="M43" s="773">
        <v>47</v>
      </c>
      <c r="N43" s="775">
        <v>82</v>
      </c>
    </row>
    <row r="44" spans="1:14" x14ac:dyDescent="0.25">
      <c r="A44" s="684" t="s">
        <v>393</v>
      </c>
      <c r="B44" s="772" t="s">
        <v>69</v>
      </c>
      <c r="C44" s="753">
        <v>13</v>
      </c>
      <c r="D44" s="753">
        <v>10</v>
      </c>
      <c r="E44" s="753">
        <v>24</v>
      </c>
      <c r="F44" s="773">
        <v>47</v>
      </c>
      <c r="G44" s="753">
        <v>12</v>
      </c>
      <c r="H44" s="753">
        <v>18</v>
      </c>
      <c r="I44" s="753">
        <v>6</v>
      </c>
      <c r="J44" s="753">
        <v>10</v>
      </c>
      <c r="K44" s="753">
        <v>15</v>
      </c>
      <c r="L44" s="753">
        <v>17</v>
      </c>
      <c r="M44" s="773">
        <v>78</v>
      </c>
      <c r="N44" s="775">
        <v>125</v>
      </c>
    </row>
    <row r="45" spans="1:14" x14ac:dyDescent="0.25">
      <c r="A45" s="684" t="s">
        <v>394</v>
      </c>
      <c r="B45" s="772" t="s">
        <v>70</v>
      </c>
      <c r="C45" s="753">
        <v>5</v>
      </c>
      <c r="D45" s="753">
        <v>11</v>
      </c>
      <c r="E45" s="753">
        <v>17</v>
      </c>
      <c r="F45" s="773">
        <v>33</v>
      </c>
      <c r="G45" s="753">
        <v>8</v>
      </c>
      <c r="H45" s="753">
        <v>9</v>
      </c>
      <c r="I45" s="753">
        <v>9</v>
      </c>
      <c r="J45" s="753">
        <v>12</v>
      </c>
      <c r="K45" s="753">
        <v>7</v>
      </c>
      <c r="L45" s="753">
        <v>9</v>
      </c>
      <c r="M45" s="773">
        <v>54</v>
      </c>
      <c r="N45" s="775">
        <v>87</v>
      </c>
    </row>
    <row r="46" spans="1:14" x14ac:dyDescent="0.25">
      <c r="A46" s="684"/>
      <c r="B46" s="776" t="s">
        <v>72</v>
      </c>
      <c r="C46" s="776">
        <v>45</v>
      </c>
      <c r="D46" s="776">
        <v>49</v>
      </c>
      <c r="E46" s="776">
        <v>77</v>
      </c>
      <c r="F46" s="777">
        <v>171</v>
      </c>
      <c r="G46" s="776">
        <v>51</v>
      </c>
      <c r="H46" s="776">
        <v>52</v>
      </c>
      <c r="I46" s="776">
        <v>42</v>
      </c>
      <c r="J46" s="776">
        <v>42</v>
      </c>
      <c r="K46" s="776">
        <v>57</v>
      </c>
      <c r="L46" s="776">
        <v>48</v>
      </c>
      <c r="M46" s="777">
        <v>292</v>
      </c>
      <c r="N46" s="777">
        <v>463</v>
      </c>
    </row>
    <row r="47" spans="1:14" x14ac:dyDescent="0.25">
      <c r="A47" s="684"/>
      <c r="B47" s="778"/>
      <c r="C47" s="778"/>
      <c r="D47" s="778"/>
      <c r="E47" s="778"/>
      <c r="F47" s="773"/>
      <c r="G47" s="778"/>
      <c r="H47" s="778"/>
      <c r="I47" s="778"/>
      <c r="J47" s="778"/>
      <c r="K47" s="778"/>
      <c r="L47" s="778"/>
      <c r="M47" s="773"/>
      <c r="N47" s="774"/>
    </row>
    <row r="48" spans="1:14" x14ac:dyDescent="0.25">
      <c r="A48" s="684">
        <v>2101</v>
      </c>
      <c r="B48" s="772" t="s">
        <v>73</v>
      </c>
      <c r="C48" s="781">
        <v>51</v>
      </c>
      <c r="D48" s="781">
        <v>45</v>
      </c>
      <c r="E48" s="781">
        <v>65</v>
      </c>
      <c r="F48" s="773">
        <v>161</v>
      </c>
      <c r="G48" s="753">
        <v>61</v>
      </c>
      <c r="H48" s="753">
        <v>62</v>
      </c>
      <c r="I48" s="753">
        <v>42</v>
      </c>
      <c r="J48" s="753">
        <v>44</v>
      </c>
      <c r="K48" s="753">
        <v>33</v>
      </c>
      <c r="L48" s="753">
        <v>43</v>
      </c>
      <c r="M48" s="773">
        <v>285</v>
      </c>
      <c r="N48" s="774">
        <v>446</v>
      </c>
    </row>
    <row r="49" spans="1:14" x14ac:dyDescent="0.25">
      <c r="A49" s="684">
        <v>2102</v>
      </c>
      <c r="B49" s="772" t="s">
        <v>75</v>
      </c>
      <c r="C49" s="753">
        <v>16</v>
      </c>
      <c r="D49" s="753">
        <v>14</v>
      </c>
      <c r="E49" s="753">
        <v>19</v>
      </c>
      <c r="F49" s="773">
        <v>49</v>
      </c>
      <c r="G49" s="753">
        <v>16</v>
      </c>
      <c r="H49" s="753">
        <v>17</v>
      </c>
      <c r="I49" s="753">
        <v>22</v>
      </c>
      <c r="J49" s="753">
        <v>22</v>
      </c>
      <c r="K49" s="753">
        <v>21</v>
      </c>
      <c r="L49" s="753">
        <v>23</v>
      </c>
      <c r="M49" s="773">
        <v>121</v>
      </c>
      <c r="N49" s="774">
        <v>170</v>
      </c>
    </row>
    <row r="50" spans="1:14" x14ac:dyDescent="0.25">
      <c r="A50" s="684">
        <v>2103</v>
      </c>
      <c r="B50" s="772" t="s">
        <v>395</v>
      </c>
      <c r="C50" s="753">
        <v>24</v>
      </c>
      <c r="D50" s="753">
        <v>21</v>
      </c>
      <c r="E50" s="753">
        <v>20</v>
      </c>
      <c r="F50" s="773">
        <v>65</v>
      </c>
      <c r="G50" s="753">
        <v>21</v>
      </c>
      <c r="H50" s="753">
        <v>29</v>
      </c>
      <c r="I50" s="753">
        <v>19</v>
      </c>
      <c r="J50" s="753">
        <v>35</v>
      </c>
      <c r="K50" s="753">
        <v>12</v>
      </c>
      <c r="L50" s="753">
        <v>20</v>
      </c>
      <c r="M50" s="773">
        <v>136</v>
      </c>
      <c r="N50" s="774">
        <v>201</v>
      </c>
    </row>
    <row r="51" spans="1:14" x14ac:dyDescent="0.25">
      <c r="A51" s="684">
        <v>2104</v>
      </c>
      <c r="B51" s="772" t="s">
        <v>74</v>
      </c>
      <c r="C51" s="781">
        <v>29</v>
      </c>
      <c r="D51" s="781">
        <v>42</v>
      </c>
      <c r="E51" s="781">
        <v>43</v>
      </c>
      <c r="F51" s="773">
        <v>114</v>
      </c>
      <c r="G51" s="753">
        <v>31</v>
      </c>
      <c r="H51" s="753">
        <v>38</v>
      </c>
      <c r="I51" s="753">
        <v>36</v>
      </c>
      <c r="J51" s="753">
        <v>41</v>
      </c>
      <c r="K51" s="753">
        <v>37</v>
      </c>
      <c r="L51" s="753">
        <v>34</v>
      </c>
      <c r="M51" s="773">
        <v>217</v>
      </c>
      <c r="N51" s="774">
        <v>331</v>
      </c>
    </row>
    <row r="52" spans="1:14" x14ac:dyDescent="0.25">
      <c r="A52" s="684"/>
      <c r="B52" s="776" t="s">
        <v>76</v>
      </c>
      <c r="C52" s="776">
        <v>120</v>
      </c>
      <c r="D52" s="776">
        <v>122</v>
      </c>
      <c r="E52" s="776">
        <v>147</v>
      </c>
      <c r="F52" s="777">
        <v>389</v>
      </c>
      <c r="G52" s="776">
        <v>129</v>
      </c>
      <c r="H52" s="776">
        <v>146</v>
      </c>
      <c r="I52" s="776">
        <v>119</v>
      </c>
      <c r="J52" s="776">
        <v>142</v>
      </c>
      <c r="K52" s="776">
        <v>103</v>
      </c>
      <c r="L52" s="776">
        <v>120</v>
      </c>
      <c r="M52" s="777">
        <v>759</v>
      </c>
      <c r="N52" s="777">
        <v>1148</v>
      </c>
    </row>
    <row r="53" spans="1:14" x14ac:dyDescent="0.25">
      <c r="A53" s="684"/>
      <c r="B53" s="778"/>
      <c r="C53" s="778"/>
      <c r="D53" s="778"/>
      <c r="E53" s="778"/>
      <c r="F53" s="773"/>
      <c r="G53" s="778"/>
      <c r="H53" s="778"/>
      <c r="I53" s="778"/>
      <c r="J53" s="778"/>
      <c r="K53" s="778"/>
      <c r="L53" s="778"/>
      <c r="M53" s="773"/>
      <c r="N53" s="774"/>
    </row>
    <row r="54" spans="1:14" x14ac:dyDescent="0.25">
      <c r="A54" s="684" t="s">
        <v>396</v>
      </c>
      <c r="B54" s="772" t="s">
        <v>77</v>
      </c>
      <c r="C54" s="753">
        <v>25</v>
      </c>
      <c r="D54" s="753">
        <v>28</v>
      </c>
      <c r="E54" s="753">
        <v>24</v>
      </c>
      <c r="F54" s="773">
        <v>77</v>
      </c>
      <c r="G54" s="753">
        <v>34</v>
      </c>
      <c r="H54" s="753">
        <v>27</v>
      </c>
      <c r="I54" s="753">
        <v>25</v>
      </c>
      <c r="J54" s="753">
        <v>23</v>
      </c>
      <c r="K54" s="753">
        <v>17</v>
      </c>
      <c r="L54" s="753">
        <v>30</v>
      </c>
      <c r="M54" s="773">
        <v>156</v>
      </c>
      <c r="N54" s="774">
        <v>233</v>
      </c>
    </row>
    <row r="55" spans="1:14" x14ac:dyDescent="0.25">
      <c r="A55" s="684" t="s">
        <v>397</v>
      </c>
      <c r="B55" s="772" t="s">
        <v>78</v>
      </c>
      <c r="C55" s="753">
        <v>25</v>
      </c>
      <c r="D55" s="753">
        <v>21</v>
      </c>
      <c r="E55" s="753">
        <v>19</v>
      </c>
      <c r="F55" s="773">
        <v>65</v>
      </c>
      <c r="G55" s="753">
        <v>22</v>
      </c>
      <c r="H55" s="753">
        <v>20</v>
      </c>
      <c r="I55" s="753">
        <v>23</v>
      </c>
      <c r="J55" s="753">
        <v>18</v>
      </c>
      <c r="K55" s="753">
        <v>22</v>
      </c>
      <c r="L55" s="753">
        <v>16</v>
      </c>
      <c r="M55" s="773">
        <v>121</v>
      </c>
      <c r="N55" s="774">
        <v>186</v>
      </c>
    </row>
    <row r="56" spans="1:14" x14ac:dyDescent="0.25">
      <c r="A56" s="684">
        <v>2122</v>
      </c>
      <c r="B56" s="772" t="s">
        <v>79</v>
      </c>
      <c r="C56" s="753">
        <v>22</v>
      </c>
      <c r="D56" s="753">
        <v>28</v>
      </c>
      <c r="E56" s="753">
        <v>39</v>
      </c>
      <c r="F56" s="773">
        <v>89</v>
      </c>
      <c r="G56" s="772">
        <v>20</v>
      </c>
      <c r="H56" s="772">
        <v>34</v>
      </c>
      <c r="I56" s="772">
        <v>26</v>
      </c>
      <c r="J56" s="772">
        <v>23</v>
      </c>
      <c r="K56" s="772">
        <v>9</v>
      </c>
      <c r="L56" s="772">
        <v>11</v>
      </c>
      <c r="M56" s="773">
        <v>123</v>
      </c>
      <c r="N56" s="775">
        <v>212</v>
      </c>
    </row>
    <row r="57" spans="1:14" x14ac:dyDescent="0.25">
      <c r="A57" s="684"/>
      <c r="B57" s="776" t="s">
        <v>80</v>
      </c>
      <c r="C57" s="776">
        <v>72</v>
      </c>
      <c r="D57" s="776">
        <v>77</v>
      </c>
      <c r="E57" s="776">
        <v>82</v>
      </c>
      <c r="F57" s="777">
        <v>231</v>
      </c>
      <c r="G57" s="776">
        <v>76</v>
      </c>
      <c r="H57" s="776">
        <v>81</v>
      </c>
      <c r="I57" s="776">
        <v>74</v>
      </c>
      <c r="J57" s="776">
        <v>64</v>
      </c>
      <c r="K57" s="776">
        <v>48</v>
      </c>
      <c r="L57" s="776">
        <v>57</v>
      </c>
      <c r="M57" s="777">
        <v>400</v>
      </c>
      <c r="N57" s="777">
        <v>631</v>
      </c>
    </row>
    <row r="58" spans="1:14" x14ac:dyDescent="0.25">
      <c r="A58" s="684"/>
      <c r="B58" s="778"/>
      <c r="C58" s="778"/>
      <c r="D58" s="778"/>
      <c r="E58" s="778"/>
      <c r="F58" s="773"/>
      <c r="G58" s="778"/>
      <c r="H58" s="778"/>
      <c r="I58" s="778"/>
      <c r="J58" s="778"/>
      <c r="K58" s="778"/>
      <c r="L58" s="778"/>
      <c r="M58" s="773"/>
      <c r="N58" s="774"/>
    </row>
    <row r="59" spans="1:14" x14ac:dyDescent="0.25">
      <c r="A59" s="684" t="s">
        <v>398</v>
      </c>
      <c r="B59" s="772" t="s">
        <v>81</v>
      </c>
      <c r="C59" s="753">
        <v>19</v>
      </c>
      <c r="D59" s="753">
        <v>28</v>
      </c>
      <c r="E59" s="753">
        <v>25</v>
      </c>
      <c r="F59" s="773">
        <v>72</v>
      </c>
      <c r="G59" s="753">
        <v>16</v>
      </c>
      <c r="H59" s="753">
        <v>12</v>
      </c>
      <c r="I59" s="753">
        <v>17</v>
      </c>
      <c r="J59" s="753">
        <v>17</v>
      </c>
      <c r="K59" s="753">
        <v>16</v>
      </c>
      <c r="L59" s="753">
        <v>13</v>
      </c>
      <c r="M59" s="773">
        <v>91</v>
      </c>
      <c r="N59" s="774">
        <v>163</v>
      </c>
    </row>
    <row r="60" spans="1:14" x14ac:dyDescent="0.25">
      <c r="A60" s="684" t="s">
        <v>399</v>
      </c>
      <c r="B60" s="772" t="s">
        <v>308</v>
      </c>
      <c r="C60" s="753">
        <v>31</v>
      </c>
      <c r="D60" s="753">
        <v>19</v>
      </c>
      <c r="E60" s="753">
        <v>23</v>
      </c>
      <c r="F60" s="773">
        <v>73</v>
      </c>
      <c r="G60" s="753">
        <v>23</v>
      </c>
      <c r="H60" s="753">
        <v>18</v>
      </c>
      <c r="I60" s="753">
        <v>20</v>
      </c>
      <c r="J60" s="753">
        <v>19</v>
      </c>
      <c r="K60" s="753">
        <v>16</v>
      </c>
      <c r="L60" s="753">
        <v>15</v>
      </c>
      <c r="M60" s="773">
        <v>111</v>
      </c>
      <c r="N60" s="774">
        <v>184</v>
      </c>
    </row>
    <row r="61" spans="1:14" x14ac:dyDescent="0.25">
      <c r="A61" s="684" t="s">
        <v>401</v>
      </c>
      <c r="B61" s="772" t="s">
        <v>82</v>
      </c>
      <c r="C61" s="753">
        <v>11</v>
      </c>
      <c r="D61" s="753">
        <v>17</v>
      </c>
      <c r="E61" s="753">
        <v>11</v>
      </c>
      <c r="F61" s="773">
        <v>39</v>
      </c>
      <c r="G61" s="753">
        <v>14</v>
      </c>
      <c r="H61" s="753">
        <v>11</v>
      </c>
      <c r="I61" s="753">
        <v>15</v>
      </c>
      <c r="J61" s="753">
        <v>15</v>
      </c>
      <c r="K61" s="753">
        <v>9</v>
      </c>
      <c r="L61" s="753">
        <v>16</v>
      </c>
      <c r="M61" s="773">
        <v>80</v>
      </c>
      <c r="N61" s="774">
        <v>119</v>
      </c>
    </row>
    <row r="62" spans="1:14" x14ac:dyDescent="0.25">
      <c r="A62" s="684" t="s">
        <v>402</v>
      </c>
      <c r="B62" s="772" t="s">
        <v>400</v>
      </c>
      <c r="C62" s="753">
        <v>18</v>
      </c>
      <c r="D62" s="753">
        <v>10</v>
      </c>
      <c r="E62" s="753">
        <v>10</v>
      </c>
      <c r="F62" s="773">
        <v>38</v>
      </c>
      <c r="G62" s="753">
        <v>11</v>
      </c>
      <c r="H62" s="753">
        <v>9</v>
      </c>
      <c r="I62" s="753">
        <v>12</v>
      </c>
      <c r="J62" s="753">
        <v>16</v>
      </c>
      <c r="K62" s="753">
        <v>12</v>
      </c>
      <c r="L62" s="753">
        <v>11</v>
      </c>
      <c r="M62" s="773">
        <v>71</v>
      </c>
      <c r="N62" s="774">
        <v>109</v>
      </c>
    </row>
    <row r="63" spans="1:14" x14ac:dyDescent="0.25">
      <c r="A63" s="684"/>
      <c r="B63" s="776" t="s">
        <v>83</v>
      </c>
      <c r="C63" s="776">
        <v>79</v>
      </c>
      <c r="D63" s="776">
        <v>74</v>
      </c>
      <c r="E63" s="776">
        <v>69</v>
      </c>
      <c r="F63" s="777">
        <v>222</v>
      </c>
      <c r="G63" s="776">
        <v>64</v>
      </c>
      <c r="H63" s="776">
        <v>50</v>
      </c>
      <c r="I63" s="776">
        <v>64</v>
      </c>
      <c r="J63" s="776">
        <v>67</v>
      </c>
      <c r="K63" s="776">
        <v>53</v>
      </c>
      <c r="L63" s="776">
        <v>55</v>
      </c>
      <c r="M63" s="777">
        <v>353</v>
      </c>
      <c r="N63" s="777">
        <v>575</v>
      </c>
    </row>
    <row r="64" spans="1:14" x14ac:dyDescent="0.25">
      <c r="A64" s="684"/>
      <c r="B64" s="757"/>
      <c r="C64" s="757"/>
      <c r="D64" s="757"/>
      <c r="E64" s="757"/>
      <c r="F64" s="767"/>
      <c r="G64" s="757"/>
      <c r="H64" s="757"/>
      <c r="I64" s="757"/>
      <c r="J64" s="757"/>
      <c r="K64" s="757"/>
      <c r="L64" s="757"/>
      <c r="M64" s="767"/>
      <c r="N64" s="768"/>
    </row>
    <row r="65" spans="1:14" x14ac:dyDescent="0.25">
      <c r="A65" s="684">
        <v>2131</v>
      </c>
      <c r="B65" s="769" t="s">
        <v>86</v>
      </c>
      <c r="C65" s="749">
        <v>27</v>
      </c>
      <c r="D65" s="749">
        <v>14</v>
      </c>
      <c r="E65" s="749">
        <v>29</v>
      </c>
      <c r="F65" s="767">
        <v>70</v>
      </c>
      <c r="G65" s="749">
        <v>21</v>
      </c>
      <c r="H65" s="749">
        <v>23</v>
      </c>
      <c r="I65" s="749">
        <v>22</v>
      </c>
      <c r="J65" s="749">
        <v>18</v>
      </c>
      <c r="K65" s="749">
        <v>9</v>
      </c>
      <c r="L65" s="749">
        <v>10</v>
      </c>
      <c r="M65" s="767">
        <v>103</v>
      </c>
      <c r="N65" s="768">
        <v>173</v>
      </c>
    </row>
    <row r="66" spans="1:14" x14ac:dyDescent="0.25">
      <c r="A66" s="684" t="s">
        <v>403</v>
      </c>
      <c r="B66" s="772" t="s">
        <v>85</v>
      </c>
      <c r="C66" s="753">
        <v>18</v>
      </c>
      <c r="D66" s="753">
        <v>24</v>
      </c>
      <c r="E66" s="753">
        <v>25</v>
      </c>
      <c r="F66" s="767">
        <v>67</v>
      </c>
      <c r="G66" s="753">
        <v>18</v>
      </c>
      <c r="H66" s="753">
        <v>24</v>
      </c>
      <c r="I66" s="753">
        <v>20</v>
      </c>
      <c r="J66" s="753">
        <v>11</v>
      </c>
      <c r="K66" s="753">
        <v>20</v>
      </c>
      <c r="L66" s="753">
        <v>18</v>
      </c>
      <c r="M66" s="767">
        <v>111</v>
      </c>
      <c r="N66" s="768">
        <v>178</v>
      </c>
    </row>
    <row r="67" spans="1:14" x14ac:dyDescent="0.25">
      <c r="A67" s="684" t="s">
        <v>404</v>
      </c>
      <c r="B67" s="772" t="s">
        <v>281</v>
      </c>
      <c r="C67" s="753">
        <v>25</v>
      </c>
      <c r="D67" s="753">
        <v>17</v>
      </c>
      <c r="E67" s="753">
        <v>27</v>
      </c>
      <c r="F67" s="767">
        <v>69</v>
      </c>
      <c r="G67" s="753">
        <v>21</v>
      </c>
      <c r="H67" s="753">
        <v>23</v>
      </c>
      <c r="I67" s="753">
        <v>21</v>
      </c>
      <c r="J67" s="753">
        <v>18</v>
      </c>
      <c r="K67" s="753">
        <v>8</v>
      </c>
      <c r="L67" s="753">
        <v>9</v>
      </c>
      <c r="M67" s="767">
        <v>100</v>
      </c>
      <c r="N67" s="768">
        <v>169</v>
      </c>
    </row>
    <row r="68" spans="1:14" x14ac:dyDescent="0.25">
      <c r="A68" s="684">
        <v>2133</v>
      </c>
      <c r="B68" s="772" t="s">
        <v>84</v>
      </c>
      <c r="C68" s="753">
        <v>38</v>
      </c>
      <c r="D68" s="753">
        <v>53</v>
      </c>
      <c r="E68" s="753">
        <v>35</v>
      </c>
      <c r="F68" s="767">
        <v>126</v>
      </c>
      <c r="G68" s="753">
        <v>59</v>
      </c>
      <c r="H68" s="753">
        <v>56</v>
      </c>
      <c r="I68" s="753">
        <v>50</v>
      </c>
      <c r="J68" s="753">
        <v>37</v>
      </c>
      <c r="K68" s="753">
        <v>48</v>
      </c>
      <c r="L68" s="753">
        <v>50</v>
      </c>
      <c r="M68" s="767">
        <v>300</v>
      </c>
      <c r="N68" s="768">
        <v>426</v>
      </c>
    </row>
    <row r="69" spans="1:14" x14ac:dyDescent="0.25">
      <c r="A69" s="684"/>
      <c r="B69" s="776" t="s">
        <v>87</v>
      </c>
      <c r="C69" s="776">
        <v>108</v>
      </c>
      <c r="D69" s="776">
        <v>108</v>
      </c>
      <c r="E69" s="776">
        <v>116</v>
      </c>
      <c r="F69" s="777">
        <v>332</v>
      </c>
      <c r="G69" s="776">
        <v>119</v>
      </c>
      <c r="H69" s="776">
        <v>126</v>
      </c>
      <c r="I69" s="776">
        <v>113</v>
      </c>
      <c r="J69" s="776">
        <v>84</v>
      </c>
      <c r="K69" s="776">
        <v>85</v>
      </c>
      <c r="L69" s="776">
        <v>87</v>
      </c>
      <c r="M69" s="777">
        <v>614</v>
      </c>
      <c r="N69" s="777">
        <v>946</v>
      </c>
    </row>
    <row r="70" spans="1:14" x14ac:dyDescent="0.25">
      <c r="A70" s="684"/>
      <c r="B70" s="778"/>
      <c r="C70" s="778"/>
      <c r="D70" s="778"/>
      <c r="E70" s="778"/>
      <c r="F70" s="773"/>
      <c r="G70" s="778"/>
      <c r="H70" s="778"/>
      <c r="I70" s="778"/>
      <c r="J70" s="778"/>
      <c r="K70" s="778"/>
      <c r="L70" s="778"/>
      <c r="M70" s="773"/>
      <c r="N70" s="774"/>
    </row>
    <row r="71" spans="1:14" x14ac:dyDescent="0.25">
      <c r="A71" s="684" t="s">
        <v>405</v>
      </c>
      <c r="B71" s="772" t="s">
        <v>90</v>
      </c>
      <c r="C71" s="753">
        <v>13</v>
      </c>
      <c r="D71" s="753">
        <v>19</v>
      </c>
      <c r="E71" s="772">
        <v>9</v>
      </c>
      <c r="F71" s="773">
        <v>41</v>
      </c>
      <c r="G71" s="772">
        <v>22</v>
      </c>
      <c r="H71" s="772">
        <v>13</v>
      </c>
      <c r="I71" s="772">
        <v>11</v>
      </c>
      <c r="J71" s="772">
        <v>9</v>
      </c>
      <c r="K71" s="772">
        <v>12</v>
      </c>
      <c r="L71" s="772">
        <v>7</v>
      </c>
      <c r="M71" s="773">
        <v>74</v>
      </c>
      <c r="N71" s="774">
        <v>115</v>
      </c>
    </row>
    <row r="72" spans="1:14" x14ac:dyDescent="0.25">
      <c r="A72" s="684" t="s">
        <v>406</v>
      </c>
      <c r="B72" s="772" t="s">
        <v>96</v>
      </c>
      <c r="C72" s="753">
        <v>8</v>
      </c>
      <c r="D72" s="753">
        <v>7</v>
      </c>
      <c r="E72" s="772">
        <v>4</v>
      </c>
      <c r="F72" s="773">
        <v>19</v>
      </c>
      <c r="G72" s="772">
        <v>8</v>
      </c>
      <c r="H72" s="772">
        <v>2</v>
      </c>
      <c r="I72" s="772">
        <v>3</v>
      </c>
      <c r="J72" s="772">
        <v>5</v>
      </c>
      <c r="K72" s="772">
        <v>4</v>
      </c>
      <c r="L72" s="772">
        <v>5</v>
      </c>
      <c r="M72" s="773">
        <v>27</v>
      </c>
      <c r="N72" s="774">
        <v>46</v>
      </c>
    </row>
    <row r="73" spans="1:14" x14ac:dyDescent="0.25">
      <c r="A73" s="684" t="s">
        <v>456</v>
      </c>
      <c r="B73" s="772" t="s">
        <v>457</v>
      </c>
      <c r="C73" s="753">
        <v>10</v>
      </c>
      <c r="D73" s="753">
        <v>15</v>
      </c>
      <c r="E73" s="772">
        <v>11</v>
      </c>
      <c r="F73" s="773">
        <v>36</v>
      </c>
      <c r="G73" s="772">
        <v>9</v>
      </c>
      <c r="H73" s="772">
        <v>10</v>
      </c>
      <c r="I73" s="772">
        <v>7</v>
      </c>
      <c r="J73" s="772">
        <v>10</v>
      </c>
      <c r="K73" s="772">
        <v>9</v>
      </c>
      <c r="L73" s="772">
        <v>13</v>
      </c>
      <c r="M73" s="773">
        <v>58</v>
      </c>
      <c r="N73" s="774">
        <v>94</v>
      </c>
    </row>
    <row r="74" spans="1:14" x14ac:dyDescent="0.25">
      <c r="A74" s="684" t="s">
        <v>407</v>
      </c>
      <c r="B74" s="772" t="s">
        <v>89</v>
      </c>
      <c r="C74" s="753">
        <v>19</v>
      </c>
      <c r="D74" s="753">
        <v>21</v>
      </c>
      <c r="E74" s="772">
        <v>11</v>
      </c>
      <c r="F74" s="773">
        <v>51</v>
      </c>
      <c r="G74" s="772">
        <v>15</v>
      </c>
      <c r="H74" s="772">
        <v>10</v>
      </c>
      <c r="I74" s="772">
        <v>11</v>
      </c>
      <c r="J74" s="772">
        <v>14</v>
      </c>
      <c r="K74" s="772">
        <v>10</v>
      </c>
      <c r="L74" s="772">
        <v>16</v>
      </c>
      <c r="M74" s="773">
        <v>76</v>
      </c>
      <c r="N74" s="774">
        <v>127</v>
      </c>
    </row>
    <row r="75" spans="1:14" x14ac:dyDescent="0.25">
      <c r="A75" s="684" t="s">
        <v>408</v>
      </c>
      <c r="B75" s="772" t="s">
        <v>92</v>
      </c>
      <c r="C75" s="753">
        <v>5</v>
      </c>
      <c r="D75" s="753">
        <v>10</v>
      </c>
      <c r="E75" s="772">
        <v>5</v>
      </c>
      <c r="F75" s="773">
        <v>20</v>
      </c>
      <c r="G75" s="772">
        <v>13</v>
      </c>
      <c r="H75" s="772">
        <v>7</v>
      </c>
      <c r="I75" s="772">
        <v>9</v>
      </c>
      <c r="J75" s="772">
        <v>6</v>
      </c>
      <c r="K75" s="772">
        <v>10</v>
      </c>
      <c r="L75" s="772">
        <v>9</v>
      </c>
      <c r="M75" s="773">
        <v>54</v>
      </c>
      <c r="N75" s="774">
        <v>74</v>
      </c>
    </row>
    <row r="76" spans="1:14" x14ac:dyDescent="0.25">
      <c r="A76" s="684" t="s">
        <v>409</v>
      </c>
      <c r="B76" s="772" t="s">
        <v>94</v>
      </c>
      <c r="C76" s="753">
        <v>3</v>
      </c>
      <c r="D76" s="753">
        <v>7</v>
      </c>
      <c r="E76" s="772">
        <v>7</v>
      </c>
      <c r="F76" s="773">
        <v>17</v>
      </c>
      <c r="G76" s="772">
        <v>4</v>
      </c>
      <c r="H76" s="772">
        <v>5</v>
      </c>
      <c r="I76" s="772">
        <v>6</v>
      </c>
      <c r="J76" s="772">
        <v>7</v>
      </c>
      <c r="K76" s="772">
        <v>4</v>
      </c>
      <c r="L76" s="772">
        <v>7</v>
      </c>
      <c r="M76" s="773">
        <v>33</v>
      </c>
      <c r="N76" s="774">
        <v>50</v>
      </c>
    </row>
    <row r="77" spans="1:14" x14ac:dyDescent="0.25">
      <c r="A77" s="684" t="s">
        <v>710</v>
      </c>
      <c r="B77" s="772" t="s">
        <v>93</v>
      </c>
      <c r="C77" s="753">
        <v>4</v>
      </c>
      <c r="D77" s="753">
        <v>4</v>
      </c>
      <c r="E77" s="772">
        <v>10</v>
      </c>
      <c r="F77" s="773">
        <v>18</v>
      </c>
      <c r="G77" s="772">
        <v>3</v>
      </c>
      <c r="H77" s="772">
        <v>14</v>
      </c>
      <c r="I77" s="772">
        <v>5</v>
      </c>
      <c r="J77" s="772">
        <v>5</v>
      </c>
      <c r="K77" s="772">
        <v>3</v>
      </c>
      <c r="L77" s="772">
        <v>4</v>
      </c>
      <c r="M77" s="773">
        <v>34</v>
      </c>
      <c r="N77" s="774">
        <v>52</v>
      </c>
    </row>
    <row r="78" spans="1:14" x14ac:dyDescent="0.25">
      <c r="A78" s="684" t="s">
        <v>711</v>
      </c>
      <c r="B78" s="772" t="s">
        <v>97</v>
      </c>
      <c r="C78" s="753">
        <v>2</v>
      </c>
      <c r="D78" s="753">
        <v>2</v>
      </c>
      <c r="E78" s="753">
        <v>2</v>
      </c>
      <c r="F78" s="831">
        <v>6</v>
      </c>
      <c r="G78" s="753">
        <v>4</v>
      </c>
      <c r="H78" s="753">
        <v>6</v>
      </c>
      <c r="I78" s="753">
        <v>3</v>
      </c>
      <c r="J78" s="753">
        <v>5</v>
      </c>
      <c r="K78" s="753">
        <v>6</v>
      </c>
      <c r="L78" s="753">
        <v>6</v>
      </c>
      <c r="M78" s="773">
        <v>30</v>
      </c>
      <c r="N78" s="774">
        <v>36</v>
      </c>
    </row>
    <row r="79" spans="1:14" x14ac:dyDescent="0.25">
      <c r="A79" s="684" t="s">
        <v>712</v>
      </c>
      <c r="B79" s="772" t="s">
        <v>91</v>
      </c>
      <c r="C79" s="753">
        <v>1</v>
      </c>
      <c r="D79" s="753">
        <v>3</v>
      </c>
      <c r="E79" s="753">
        <v>6</v>
      </c>
      <c r="F79" s="773">
        <v>10</v>
      </c>
      <c r="G79" s="753">
        <v>1</v>
      </c>
      <c r="H79" s="753">
        <v>5</v>
      </c>
      <c r="I79" s="753">
        <v>5</v>
      </c>
      <c r="J79" s="753">
        <v>3</v>
      </c>
      <c r="K79" s="753">
        <v>4</v>
      </c>
      <c r="L79" s="753">
        <v>4</v>
      </c>
      <c r="M79" s="773">
        <v>22</v>
      </c>
      <c r="N79" s="774">
        <v>32</v>
      </c>
    </row>
    <row r="80" spans="1:14" x14ac:dyDescent="0.25">
      <c r="A80" s="684" t="s">
        <v>713</v>
      </c>
      <c r="B80" s="772" t="s">
        <v>95</v>
      </c>
      <c r="C80" s="753">
        <v>3</v>
      </c>
      <c r="D80" s="753">
        <v>5</v>
      </c>
      <c r="E80" s="753">
        <v>2</v>
      </c>
      <c r="F80" s="773">
        <v>10</v>
      </c>
      <c r="G80" s="753">
        <v>4</v>
      </c>
      <c r="H80" s="753">
        <v>1</v>
      </c>
      <c r="I80" s="753">
        <v>4</v>
      </c>
      <c r="J80" s="753">
        <v>2</v>
      </c>
      <c r="K80" s="753">
        <v>2</v>
      </c>
      <c r="L80" s="753">
        <v>2</v>
      </c>
      <c r="M80" s="773">
        <v>15</v>
      </c>
      <c r="N80" s="774">
        <v>25</v>
      </c>
    </row>
    <row r="81" spans="1:24" x14ac:dyDescent="0.25">
      <c r="A81" s="684"/>
      <c r="B81" s="776" t="s">
        <v>98</v>
      </c>
      <c r="C81" s="776">
        <v>68</v>
      </c>
      <c r="D81" s="776">
        <v>93</v>
      </c>
      <c r="E81" s="776">
        <v>67</v>
      </c>
      <c r="F81" s="777">
        <v>228</v>
      </c>
      <c r="G81" s="776">
        <v>83</v>
      </c>
      <c r="H81" s="776">
        <v>73</v>
      </c>
      <c r="I81" s="776">
        <v>64</v>
      </c>
      <c r="J81" s="776">
        <v>66</v>
      </c>
      <c r="K81" s="776">
        <v>64</v>
      </c>
      <c r="L81" s="776">
        <v>73</v>
      </c>
      <c r="M81" s="777">
        <v>423</v>
      </c>
      <c r="N81" s="777">
        <v>651</v>
      </c>
    </row>
    <row r="82" spans="1:24" x14ac:dyDescent="0.25">
      <c r="A82" s="789"/>
      <c r="B82" s="800"/>
      <c r="C82" s="800"/>
      <c r="D82" s="800"/>
      <c r="E82" s="800"/>
      <c r="F82" s="775"/>
      <c r="G82" s="800"/>
      <c r="H82" s="800"/>
      <c r="I82" s="800"/>
      <c r="J82" s="800"/>
      <c r="K82" s="800"/>
      <c r="L82" s="800"/>
      <c r="M82" s="775"/>
      <c r="N82" s="775"/>
    </row>
    <row r="83" spans="1:24" s="516" customFormat="1" x14ac:dyDescent="0.25">
      <c r="A83" s="792"/>
      <c r="B83" s="801" t="s">
        <v>674</v>
      </c>
      <c r="C83" s="801">
        <v>631</v>
      </c>
      <c r="D83" s="801">
        <v>697</v>
      </c>
      <c r="E83" s="801">
        <v>697</v>
      </c>
      <c r="F83" s="773">
        <v>2025</v>
      </c>
      <c r="G83" s="801">
        <v>682</v>
      </c>
      <c r="H83" s="801">
        <v>670</v>
      </c>
      <c r="I83" s="801">
        <v>617</v>
      </c>
      <c r="J83" s="801">
        <v>605</v>
      </c>
      <c r="K83" s="801">
        <v>546</v>
      </c>
      <c r="L83" s="801">
        <v>574</v>
      </c>
      <c r="M83" s="773">
        <v>3694</v>
      </c>
      <c r="N83" s="783">
        <v>5719</v>
      </c>
      <c r="O83" s="514"/>
      <c r="P83" s="515"/>
      <c r="Q83" s="515"/>
      <c r="R83" s="515"/>
      <c r="S83" s="515"/>
      <c r="T83" s="515"/>
      <c r="U83" s="515"/>
      <c r="V83" s="515"/>
      <c r="W83" s="515"/>
      <c r="X83" s="515"/>
    </row>
  </sheetData>
  <mergeCells count="3">
    <mergeCell ref="B3:N3"/>
    <mergeCell ref="B4:N4"/>
    <mergeCell ref="B2:N2"/>
  </mergeCells>
  <phoneticPr fontId="4" type="noConversion"/>
  <pageMargins left="0.78740157480314965" right="0.78740157480314965" top="0.98425196850393704" bottom="0.98425196850393704" header="0.51181102362204722" footer="0.51181102362204722"/>
  <pageSetup paperSize="9" scale="80" orientation="portrait" r:id="rId1"/>
  <headerFooter alignWithMargins="0"/>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83"/>
  <sheetViews>
    <sheetView zoomScaleNormal="100" workbookViewId="0">
      <selection activeCell="C12" sqref="C12"/>
    </sheetView>
  </sheetViews>
  <sheetFormatPr baseColWidth="10" defaultRowHeight="12.75" x14ac:dyDescent="0.2"/>
  <cols>
    <col min="1" max="1" width="6.42578125" bestFit="1" customWidth="1"/>
    <col min="2" max="2" width="19" style="509" customWidth="1"/>
    <col min="3" max="3" width="5" style="509" bestFit="1" customWidth="1"/>
    <col min="4" max="4" width="4.140625" style="509" bestFit="1" customWidth="1"/>
    <col min="5" max="5" width="5" style="509" bestFit="1" customWidth="1"/>
    <col min="6" max="6" width="4.140625" style="509" bestFit="1" customWidth="1"/>
    <col min="7" max="7" width="5" style="509" bestFit="1" customWidth="1"/>
    <col min="8" max="8" width="4.140625" style="509" bestFit="1" customWidth="1"/>
    <col min="9" max="9" width="6.85546875" style="33" customWidth="1"/>
    <col min="10" max="10" width="6.28515625" style="54" bestFit="1" customWidth="1"/>
    <col min="11" max="11" width="7.5703125" style="54" bestFit="1" customWidth="1"/>
    <col min="12" max="12" width="5" style="509" bestFit="1" customWidth="1"/>
    <col min="13" max="13" width="4.140625" style="509" bestFit="1" customWidth="1"/>
    <col min="14" max="14" width="5" style="509" bestFit="1" customWidth="1"/>
    <col min="15" max="15" width="4.140625" style="509" bestFit="1" customWidth="1"/>
    <col min="16" max="16" width="5" style="509" bestFit="1" customWidth="1"/>
    <col min="17" max="17" width="4.140625" style="509" bestFit="1" customWidth="1"/>
    <col min="18" max="18" width="5" style="509" bestFit="1" customWidth="1"/>
    <col min="19" max="19" width="4.140625" style="509" bestFit="1" customWidth="1"/>
    <col min="20" max="20" width="5" style="509" bestFit="1" customWidth="1"/>
    <col min="21" max="21" width="4.140625" style="509" bestFit="1" customWidth="1"/>
    <col min="22" max="22" width="5" style="509" bestFit="1" customWidth="1"/>
    <col min="23" max="23" width="4.140625" style="509" bestFit="1" customWidth="1"/>
    <col min="24" max="24" width="5.85546875" style="509" customWidth="1"/>
    <col min="25" max="25" width="6.28515625" style="54" bestFit="1" customWidth="1"/>
    <col min="26" max="27" width="7.5703125" style="54" customWidth="1"/>
    <col min="28" max="28" width="9.7109375" style="54" customWidth="1"/>
  </cols>
  <sheetData>
    <row r="1" spans="1:28" ht="14.25" thickBot="1" x14ac:dyDescent="0.3">
      <c r="A1" s="217"/>
      <c r="B1" s="478"/>
      <c r="C1" s="478"/>
      <c r="D1" s="478"/>
      <c r="E1" s="478"/>
      <c r="F1" s="478"/>
      <c r="G1" s="478"/>
      <c r="H1" s="478"/>
      <c r="I1" s="260"/>
      <c r="J1" s="70"/>
      <c r="K1" s="70"/>
      <c r="L1" s="478"/>
      <c r="M1" s="478"/>
      <c r="N1" s="478"/>
      <c r="O1" s="478"/>
      <c r="P1" s="478"/>
      <c r="Q1" s="478"/>
      <c r="R1" s="478"/>
      <c r="S1" s="478"/>
      <c r="T1" s="478"/>
      <c r="U1" s="478"/>
      <c r="V1" s="478"/>
      <c r="W1" s="478"/>
      <c r="X1" s="478"/>
      <c r="Y1" s="70"/>
      <c r="Z1" s="70"/>
      <c r="AA1" s="70"/>
      <c r="AB1" s="70"/>
    </row>
    <row r="2" spans="1:28" ht="15" x14ac:dyDescent="0.25">
      <c r="A2" s="217"/>
      <c r="B2" s="1018" t="s">
        <v>705</v>
      </c>
      <c r="C2" s="1019"/>
      <c r="D2" s="1019"/>
      <c r="E2" s="1019"/>
      <c r="F2" s="1019"/>
      <c r="G2" s="1019"/>
      <c r="H2" s="1019"/>
      <c r="I2" s="1019"/>
      <c r="J2" s="1019"/>
      <c r="K2" s="1019"/>
      <c r="L2" s="1019"/>
      <c r="M2" s="1019"/>
      <c r="N2" s="1019"/>
      <c r="O2" s="1019"/>
      <c r="P2" s="1019"/>
      <c r="Q2" s="1019"/>
      <c r="R2" s="1019"/>
      <c r="S2" s="1019"/>
      <c r="T2" s="1019"/>
      <c r="U2" s="1019"/>
      <c r="V2" s="1019"/>
      <c r="W2" s="1019"/>
      <c r="X2" s="1019"/>
      <c r="Y2" s="1019"/>
      <c r="Z2" s="1019"/>
      <c r="AA2" s="1019"/>
      <c r="AB2" s="1020"/>
    </row>
    <row r="3" spans="1:28" ht="15" x14ac:dyDescent="0.25">
      <c r="A3" s="217"/>
      <c r="B3" s="1021" t="s">
        <v>729</v>
      </c>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3"/>
    </row>
    <row r="4" spans="1:28" ht="15.75" thickBot="1" x14ac:dyDescent="0.3">
      <c r="A4" s="217"/>
      <c r="B4" s="1024" t="s">
        <v>733</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6"/>
    </row>
    <row r="5" spans="1:28" ht="13.5" x14ac:dyDescent="0.25">
      <c r="A5" s="217"/>
      <c r="B5" s="486"/>
      <c r="C5" s="486"/>
      <c r="D5" s="486"/>
      <c r="E5" s="486"/>
      <c r="F5" s="486"/>
      <c r="G5" s="486"/>
      <c r="H5" s="486"/>
      <c r="I5" s="483"/>
      <c r="J5" s="483"/>
      <c r="K5" s="483"/>
      <c r="L5" s="486"/>
      <c r="M5" s="486"/>
      <c r="N5" s="486"/>
      <c r="O5" s="486"/>
      <c r="P5" s="486"/>
      <c r="Q5" s="486"/>
      <c r="R5" s="486"/>
      <c r="S5" s="486"/>
      <c r="T5" s="486"/>
      <c r="U5" s="486"/>
      <c r="V5" s="486"/>
      <c r="W5" s="486"/>
      <c r="X5" s="486"/>
      <c r="Y5" s="483"/>
      <c r="Z5" s="483"/>
      <c r="AA5" s="483"/>
      <c r="AB5" s="483"/>
    </row>
    <row r="6" spans="1:28" ht="13.5" customHeight="1" x14ac:dyDescent="0.3">
      <c r="A6" s="217"/>
      <c r="B6" s="71" t="s">
        <v>680</v>
      </c>
      <c r="C6" s="685"/>
      <c r="D6" s="685"/>
      <c r="E6" s="685"/>
      <c r="F6" s="685"/>
      <c r="H6" s="686" t="s">
        <v>683</v>
      </c>
      <c r="I6" s="483"/>
      <c r="J6" s="483"/>
      <c r="K6" s="483"/>
      <c r="L6" s="486"/>
      <c r="M6" s="486"/>
      <c r="N6" s="486"/>
      <c r="O6" s="486"/>
      <c r="P6" s="486"/>
      <c r="Q6" s="486"/>
      <c r="R6" s="486"/>
      <c r="S6" s="486"/>
      <c r="T6" s="486"/>
      <c r="U6" s="486"/>
      <c r="V6" s="486"/>
      <c r="W6" s="486"/>
      <c r="X6" s="486"/>
      <c r="Y6" s="483"/>
      <c r="Z6" s="483"/>
      <c r="AA6" s="483"/>
      <c r="AB6" s="483"/>
    </row>
    <row r="7" spans="1:28" ht="13.5" customHeight="1" x14ac:dyDescent="0.3">
      <c r="A7" s="217"/>
      <c r="B7" s="71" t="s">
        <v>681</v>
      </c>
      <c r="C7" s="685"/>
      <c r="D7" s="685"/>
      <c r="E7" s="685"/>
      <c r="F7" s="685"/>
      <c r="H7" s="686" t="s">
        <v>684</v>
      </c>
      <c r="I7" s="483"/>
      <c r="J7" s="483"/>
      <c r="K7" s="483"/>
      <c r="L7" s="486"/>
      <c r="M7" s="486"/>
      <c r="N7" s="486"/>
      <c r="O7" s="486"/>
      <c r="P7" s="486"/>
      <c r="Q7" s="486"/>
      <c r="R7" s="486"/>
      <c r="S7" s="486"/>
      <c r="T7" s="486"/>
      <c r="U7" s="486"/>
      <c r="V7" s="486"/>
      <c r="W7" s="486"/>
      <c r="X7" s="486"/>
      <c r="Y7" s="483"/>
      <c r="Z7" s="483"/>
      <c r="AA7" s="483"/>
      <c r="AB7" s="483"/>
    </row>
    <row r="8" spans="1:28" ht="13.5" customHeight="1" x14ac:dyDescent="0.3">
      <c r="A8" s="217"/>
      <c r="B8" s="71" t="s">
        <v>682</v>
      </c>
      <c r="C8" s="211"/>
      <c r="D8" s="211"/>
      <c r="E8" s="211"/>
      <c r="F8" s="212"/>
      <c r="G8" s="211"/>
      <c r="H8" s="687" t="s">
        <v>462</v>
      </c>
      <c r="I8" s="483"/>
      <c r="J8" s="483"/>
      <c r="K8" s="483"/>
      <c r="L8" s="486"/>
      <c r="M8" s="486"/>
      <c r="N8" s="486"/>
      <c r="O8" s="486"/>
      <c r="P8" s="486"/>
      <c r="Q8" s="486"/>
      <c r="R8" s="486"/>
      <c r="S8" s="486"/>
      <c r="T8" s="486"/>
      <c r="U8" s="486"/>
      <c r="V8" s="486"/>
      <c r="W8" s="486"/>
      <c r="X8" s="486"/>
      <c r="Y8" s="483"/>
      <c r="Z8" s="483"/>
      <c r="AA8" s="483"/>
      <c r="AB8" s="483"/>
    </row>
    <row r="9" spans="1:28" ht="13.5" customHeight="1" x14ac:dyDescent="0.25">
      <c r="A9" s="217"/>
      <c r="B9" s="71" t="s">
        <v>301</v>
      </c>
      <c r="C9" s="211"/>
      <c r="D9" s="211"/>
      <c r="E9" s="211"/>
      <c r="F9" s="211"/>
      <c r="G9" s="211"/>
      <c r="H9" s="507"/>
      <c r="I9" s="483"/>
      <c r="J9" s="483"/>
      <c r="K9" s="483"/>
      <c r="L9" s="486"/>
      <c r="M9" s="486"/>
      <c r="N9" s="486"/>
      <c r="O9" s="486"/>
      <c r="P9" s="486"/>
      <c r="Q9" s="486"/>
      <c r="R9" s="486"/>
      <c r="S9" s="486"/>
      <c r="T9" s="486"/>
      <c r="U9" s="486"/>
      <c r="V9" s="486"/>
      <c r="W9" s="486"/>
      <c r="X9" s="486"/>
      <c r="Y9" s="483"/>
      <c r="Z9" s="483"/>
      <c r="AA9" s="483"/>
      <c r="AB9" s="483"/>
    </row>
    <row r="10" spans="1:28" ht="13.5" x14ac:dyDescent="0.25">
      <c r="A10" s="217"/>
      <c r="B10" s="486"/>
      <c r="C10" s="486"/>
      <c r="D10" s="486"/>
      <c r="E10" s="486"/>
      <c r="F10" s="486"/>
      <c r="G10" s="486"/>
      <c r="H10" s="486"/>
      <c r="I10" s="483"/>
      <c r="J10" s="483"/>
      <c r="K10" s="483"/>
      <c r="L10" s="486"/>
      <c r="M10" s="486"/>
      <c r="N10" s="486"/>
      <c r="O10" s="486"/>
      <c r="P10" s="486"/>
      <c r="Q10" s="486"/>
      <c r="R10" s="486"/>
      <c r="S10" s="486"/>
      <c r="T10" s="486"/>
      <c r="U10" s="486"/>
      <c r="V10" s="486"/>
      <c r="W10" s="486"/>
      <c r="X10" s="486"/>
      <c r="Y10" s="483"/>
      <c r="Z10" s="483"/>
      <c r="AA10" s="483"/>
      <c r="AB10" s="483"/>
    </row>
    <row r="11" spans="1:28" ht="40.5" x14ac:dyDescent="0.25">
      <c r="A11" s="684" t="s">
        <v>359</v>
      </c>
      <c r="B11" s="757"/>
      <c r="C11" s="757" t="s">
        <v>27</v>
      </c>
      <c r="D11" s="757" t="s">
        <v>261</v>
      </c>
      <c r="E11" s="757" t="s">
        <v>28</v>
      </c>
      <c r="F11" s="757" t="s">
        <v>261</v>
      </c>
      <c r="G11" s="757" t="s">
        <v>29</v>
      </c>
      <c r="H11" s="757" t="s">
        <v>261</v>
      </c>
      <c r="I11" s="623" t="s">
        <v>741</v>
      </c>
      <c r="J11" s="623" t="s">
        <v>734</v>
      </c>
      <c r="K11" s="500" t="s">
        <v>514</v>
      </c>
      <c r="L11" s="757" t="s">
        <v>31</v>
      </c>
      <c r="M11" s="757" t="s">
        <v>261</v>
      </c>
      <c r="N11" s="757" t="s">
        <v>32</v>
      </c>
      <c r="O11" s="757" t="s">
        <v>261</v>
      </c>
      <c r="P11" s="757" t="s">
        <v>33</v>
      </c>
      <c r="Q11" s="757" t="s">
        <v>261</v>
      </c>
      <c r="R11" s="757" t="s">
        <v>34</v>
      </c>
      <c r="S11" s="757" t="s">
        <v>261</v>
      </c>
      <c r="T11" s="757" t="s">
        <v>35</v>
      </c>
      <c r="U11" s="757" t="s">
        <v>261</v>
      </c>
      <c r="V11" s="757" t="s">
        <v>36</v>
      </c>
      <c r="W11" s="757" t="s">
        <v>261</v>
      </c>
      <c r="X11" s="623" t="s">
        <v>738</v>
      </c>
      <c r="Y11" s="623" t="s">
        <v>735</v>
      </c>
      <c r="Z11" s="500" t="s">
        <v>515</v>
      </c>
      <c r="AA11" s="736" t="s">
        <v>727</v>
      </c>
      <c r="AB11" s="747" t="s">
        <v>736</v>
      </c>
    </row>
    <row r="12" spans="1:28" ht="13.5" x14ac:dyDescent="0.25">
      <c r="A12" s="684" t="s">
        <v>368</v>
      </c>
      <c r="B12" s="488" t="s">
        <v>44</v>
      </c>
      <c r="C12" s="476">
        <v>11</v>
      </c>
      <c r="D12" s="476"/>
      <c r="E12" s="476">
        <v>6</v>
      </c>
      <c r="F12" s="476"/>
      <c r="G12" s="476">
        <v>4</v>
      </c>
      <c r="H12" s="476"/>
      <c r="I12" s="849">
        <f>D12+F12+H12</f>
        <v>0</v>
      </c>
      <c r="J12" s="625">
        <f>C12+E12+G12</f>
        <v>21</v>
      </c>
      <c r="K12" s="318">
        <f t="shared" ref="K12:K69" si="0">J12+I12</f>
        <v>21</v>
      </c>
      <c r="L12" s="476">
        <v>6</v>
      </c>
      <c r="M12" s="476"/>
      <c r="N12" s="476">
        <v>3</v>
      </c>
      <c r="O12" s="476"/>
      <c r="P12" s="476">
        <v>9</v>
      </c>
      <c r="Q12" s="476"/>
      <c r="R12" s="476">
        <v>8</v>
      </c>
      <c r="S12" s="476"/>
      <c r="T12" s="476">
        <v>5</v>
      </c>
      <c r="U12" s="476"/>
      <c r="V12" s="476">
        <v>3</v>
      </c>
      <c r="W12" s="476"/>
      <c r="X12" s="849">
        <f>M12+O12+Q12+S12+U12+W12</f>
        <v>0</v>
      </c>
      <c r="Y12" s="622">
        <f t="shared" ref="Y12:Y20" si="1">L12+N12+P12+R12+T12+V12</f>
        <v>34</v>
      </c>
      <c r="Z12" s="318">
        <f t="shared" ref="Z12:Z21" si="2">Y12+X12</f>
        <v>34</v>
      </c>
      <c r="AA12" s="849">
        <f t="shared" ref="AA12:AA21" si="3">I12+X12</f>
        <v>0</v>
      </c>
      <c r="AB12" s="503">
        <f t="shared" ref="AB12:AB20" si="4">Z12+K12</f>
        <v>55</v>
      </c>
    </row>
    <row r="13" spans="1:28" ht="13.5" x14ac:dyDescent="0.25">
      <c r="A13" s="684" t="s">
        <v>369</v>
      </c>
      <c r="B13" s="488" t="s">
        <v>45</v>
      </c>
      <c r="C13" s="476">
        <v>3</v>
      </c>
      <c r="D13" s="476"/>
      <c r="E13" s="476">
        <v>2</v>
      </c>
      <c r="F13" s="476"/>
      <c r="G13" s="476">
        <v>10</v>
      </c>
      <c r="H13" s="476"/>
      <c r="I13" s="849">
        <f t="shared" ref="I13:I20" si="5">D13+F13+H13</f>
        <v>0</v>
      </c>
      <c r="J13" s="625">
        <f t="shared" ref="J13:J20" si="6">C13+E13+G13</f>
        <v>15</v>
      </c>
      <c r="K13" s="318">
        <f t="shared" si="0"/>
        <v>15</v>
      </c>
      <c r="L13" s="476">
        <v>4</v>
      </c>
      <c r="M13" s="476"/>
      <c r="N13" s="476">
        <v>7</v>
      </c>
      <c r="O13" s="476"/>
      <c r="P13" s="476">
        <v>5</v>
      </c>
      <c r="Q13" s="476"/>
      <c r="R13" s="476">
        <v>5</v>
      </c>
      <c r="S13" s="476"/>
      <c r="T13" s="476">
        <v>3</v>
      </c>
      <c r="U13" s="476"/>
      <c r="V13" s="476">
        <v>7</v>
      </c>
      <c r="W13" s="476"/>
      <c r="X13" s="849">
        <f t="shared" ref="X13:X20" si="7">M13+O13+Q13+S13+U13+W13</f>
        <v>0</v>
      </c>
      <c r="Y13" s="622">
        <f t="shared" si="1"/>
        <v>31</v>
      </c>
      <c r="Z13" s="318">
        <f t="shared" si="2"/>
        <v>31</v>
      </c>
      <c r="AA13" s="849">
        <f t="shared" si="3"/>
        <v>0</v>
      </c>
      <c r="AB13" s="503">
        <f t="shared" si="4"/>
        <v>46</v>
      </c>
    </row>
    <row r="14" spans="1:28" ht="13.5" x14ac:dyDescent="0.25">
      <c r="A14" s="684" t="s">
        <v>370</v>
      </c>
      <c r="B14" s="488" t="s">
        <v>46</v>
      </c>
      <c r="C14" s="476">
        <v>3</v>
      </c>
      <c r="D14" s="476"/>
      <c r="E14" s="476">
        <v>4</v>
      </c>
      <c r="F14" s="476"/>
      <c r="G14" s="476">
        <v>3</v>
      </c>
      <c r="H14" s="476"/>
      <c r="I14" s="849">
        <f t="shared" si="5"/>
        <v>0</v>
      </c>
      <c r="J14" s="625">
        <f t="shared" si="6"/>
        <v>10</v>
      </c>
      <c r="K14" s="318">
        <f t="shared" si="0"/>
        <v>10</v>
      </c>
      <c r="L14" s="476">
        <v>4</v>
      </c>
      <c r="M14" s="476"/>
      <c r="N14" s="476">
        <v>4</v>
      </c>
      <c r="O14" s="476"/>
      <c r="P14" s="476">
        <v>7</v>
      </c>
      <c r="Q14" s="476"/>
      <c r="R14" s="476">
        <v>6</v>
      </c>
      <c r="S14" s="476"/>
      <c r="T14" s="476">
        <v>9</v>
      </c>
      <c r="U14" s="476"/>
      <c r="V14" s="476">
        <v>5</v>
      </c>
      <c r="W14" s="476"/>
      <c r="X14" s="849">
        <f t="shared" si="7"/>
        <v>0</v>
      </c>
      <c r="Y14" s="622">
        <f t="shared" si="1"/>
        <v>35</v>
      </c>
      <c r="Z14" s="318">
        <f t="shared" si="2"/>
        <v>35</v>
      </c>
      <c r="AA14" s="849">
        <f t="shared" si="3"/>
        <v>0</v>
      </c>
      <c r="AB14" s="503">
        <f t="shared" si="4"/>
        <v>45</v>
      </c>
    </row>
    <row r="15" spans="1:28" ht="13.5" x14ac:dyDescent="0.25">
      <c r="A15" s="684" t="s">
        <v>364</v>
      </c>
      <c r="B15" s="488" t="s">
        <v>367</v>
      </c>
      <c r="C15" s="476">
        <v>20</v>
      </c>
      <c r="D15" s="476"/>
      <c r="E15" s="476">
        <v>17</v>
      </c>
      <c r="F15" s="476"/>
      <c r="G15" s="476">
        <v>16</v>
      </c>
      <c r="H15" s="476"/>
      <c r="I15" s="849">
        <f t="shared" si="5"/>
        <v>0</v>
      </c>
      <c r="J15" s="625">
        <f t="shared" si="6"/>
        <v>53</v>
      </c>
      <c r="K15" s="318">
        <f t="shared" si="0"/>
        <v>53</v>
      </c>
      <c r="L15" s="476">
        <v>16</v>
      </c>
      <c r="M15" s="476"/>
      <c r="N15" s="476">
        <v>11</v>
      </c>
      <c r="O15" s="476">
        <v>1</v>
      </c>
      <c r="P15" s="476">
        <v>13</v>
      </c>
      <c r="Q15" s="476"/>
      <c r="R15" s="476">
        <v>13</v>
      </c>
      <c r="S15" s="476"/>
      <c r="T15" s="476">
        <v>13</v>
      </c>
      <c r="U15" s="476"/>
      <c r="V15" s="476">
        <v>18</v>
      </c>
      <c r="W15" s="476"/>
      <c r="X15" s="849">
        <f t="shared" si="7"/>
        <v>1</v>
      </c>
      <c r="Y15" s="622">
        <f t="shared" si="1"/>
        <v>84</v>
      </c>
      <c r="Z15" s="318">
        <f t="shared" si="2"/>
        <v>85</v>
      </c>
      <c r="AA15" s="849">
        <f t="shared" si="3"/>
        <v>1</v>
      </c>
      <c r="AB15" s="503">
        <f t="shared" si="4"/>
        <v>138</v>
      </c>
    </row>
    <row r="16" spans="1:28" ht="13.5" x14ac:dyDescent="0.25">
      <c r="A16" s="684" t="s">
        <v>365</v>
      </c>
      <c r="B16" s="488" t="s">
        <v>49</v>
      </c>
      <c r="C16" s="476">
        <v>3</v>
      </c>
      <c r="D16" s="476"/>
      <c r="E16" s="476">
        <v>3</v>
      </c>
      <c r="F16" s="476"/>
      <c r="G16" s="476">
        <v>2</v>
      </c>
      <c r="H16" s="476"/>
      <c r="I16" s="849">
        <f t="shared" si="5"/>
        <v>0</v>
      </c>
      <c r="J16" s="625">
        <f t="shared" si="6"/>
        <v>8</v>
      </c>
      <c r="K16" s="318">
        <f t="shared" si="0"/>
        <v>8</v>
      </c>
      <c r="L16" s="476">
        <v>6</v>
      </c>
      <c r="M16" s="476"/>
      <c r="N16" s="488">
        <v>1</v>
      </c>
      <c r="O16" s="488"/>
      <c r="P16" s="488">
        <v>3</v>
      </c>
      <c r="Q16" s="488"/>
      <c r="R16" s="488">
        <v>3</v>
      </c>
      <c r="S16" s="488"/>
      <c r="T16" s="488">
        <v>1</v>
      </c>
      <c r="U16" s="488"/>
      <c r="V16" s="488">
        <v>1</v>
      </c>
      <c r="W16" s="488"/>
      <c r="X16" s="849">
        <f t="shared" si="7"/>
        <v>0</v>
      </c>
      <c r="Y16" s="622">
        <f t="shared" si="1"/>
        <v>15</v>
      </c>
      <c r="Z16" s="318">
        <f t="shared" si="2"/>
        <v>15</v>
      </c>
      <c r="AA16" s="849">
        <f t="shared" si="3"/>
        <v>0</v>
      </c>
      <c r="AB16" s="503">
        <f t="shared" si="4"/>
        <v>23</v>
      </c>
    </row>
    <row r="17" spans="1:28" ht="13.5" x14ac:dyDescent="0.25">
      <c r="A17" s="684" t="s">
        <v>366</v>
      </c>
      <c r="B17" s="488" t="s">
        <v>47</v>
      </c>
      <c r="C17" s="476">
        <v>4</v>
      </c>
      <c r="D17" s="476"/>
      <c r="E17" s="476">
        <v>9</v>
      </c>
      <c r="F17" s="476"/>
      <c r="G17" s="476">
        <v>3</v>
      </c>
      <c r="H17" s="476"/>
      <c r="I17" s="849">
        <f t="shared" si="5"/>
        <v>0</v>
      </c>
      <c r="J17" s="625">
        <f>G17+E17+C17</f>
        <v>16</v>
      </c>
      <c r="K17" s="318">
        <f t="shared" si="0"/>
        <v>16</v>
      </c>
      <c r="L17" s="476">
        <v>10</v>
      </c>
      <c r="M17" s="476"/>
      <c r="N17" s="488">
        <v>8</v>
      </c>
      <c r="O17" s="488"/>
      <c r="P17" s="488">
        <v>4</v>
      </c>
      <c r="Q17" s="488"/>
      <c r="R17" s="488">
        <v>9</v>
      </c>
      <c r="S17" s="488"/>
      <c r="T17" s="488">
        <v>2</v>
      </c>
      <c r="U17" s="488"/>
      <c r="V17" s="488">
        <v>9</v>
      </c>
      <c r="W17" s="488"/>
      <c r="X17" s="849">
        <f t="shared" si="7"/>
        <v>0</v>
      </c>
      <c r="Y17" s="622">
        <f t="shared" si="1"/>
        <v>42</v>
      </c>
      <c r="Z17" s="318">
        <f t="shared" si="2"/>
        <v>42</v>
      </c>
      <c r="AA17" s="849">
        <f t="shared" si="3"/>
        <v>0</v>
      </c>
      <c r="AB17" s="503">
        <f t="shared" si="4"/>
        <v>58</v>
      </c>
    </row>
    <row r="18" spans="1:28" ht="13.5" x14ac:dyDescent="0.25">
      <c r="A18" s="684" t="s">
        <v>371</v>
      </c>
      <c r="B18" s="488" t="s">
        <v>51</v>
      </c>
      <c r="C18" s="476">
        <v>5</v>
      </c>
      <c r="D18" s="476"/>
      <c r="E18" s="476">
        <v>12</v>
      </c>
      <c r="F18" s="476"/>
      <c r="G18" s="476">
        <v>4</v>
      </c>
      <c r="H18" s="476"/>
      <c r="I18" s="849">
        <f t="shared" si="5"/>
        <v>0</v>
      </c>
      <c r="J18" s="625">
        <f t="shared" si="6"/>
        <v>21</v>
      </c>
      <c r="K18" s="318">
        <f t="shared" si="0"/>
        <v>21</v>
      </c>
      <c r="L18" s="476">
        <v>6</v>
      </c>
      <c r="M18" s="476"/>
      <c r="N18" s="488">
        <v>5</v>
      </c>
      <c r="O18" s="488"/>
      <c r="P18" s="488">
        <v>7</v>
      </c>
      <c r="Q18" s="488"/>
      <c r="R18" s="488">
        <v>5</v>
      </c>
      <c r="S18" s="488"/>
      <c r="T18" s="488">
        <v>5</v>
      </c>
      <c r="U18" s="488"/>
      <c r="V18" s="488">
        <v>6</v>
      </c>
      <c r="W18" s="488"/>
      <c r="X18" s="849">
        <f t="shared" si="7"/>
        <v>0</v>
      </c>
      <c r="Y18" s="622">
        <f t="shared" si="1"/>
        <v>34</v>
      </c>
      <c r="Z18" s="318">
        <f t="shared" si="2"/>
        <v>34</v>
      </c>
      <c r="AA18" s="849">
        <f t="shared" si="3"/>
        <v>0</v>
      </c>
      <c r="AB18" s="503">
        <f t="shared" si="4"/>
        <v>55</v>
      </c>
    </row>
    <row r="19" spans="1:28" ht="13.5" x14ac:dyDescent="0.25">
      <c r="A19" s="684" t="s">
        <v>372</v>
      </c>
      <c r="B19" s="488" t="s">
        <v>48</v>
      </c>
      <c r="C19" s="476">
        <v>1</v>
      </c>
      <c r="D19" s="476"/>
      <c r="E19" s="476">
        <v>10</v>
      </c>
      <c r="F19" s="476"/>
      <c r="G19" s="476">
        <v>6</v>
      </c>
      <c r="H19" s="476">
        <v>1</v>
      </c>
      <c r="I19" s="849">
        <f t="shared" si="5"/>
        <v>1</v>
      </c>
      <c r="J19" s="625">
        <f t="shared" si="6"/>
        <v>17</v>
      </c>
      <c r="K19" s="318">
        <f t="shared" si="0"/>
        <v>18</v>
      </c>
      <c r="L19" s="476">
        <v>4</v>
      </c>
      <c r="M19" s="476"/>
      <c r="N19" s="488">
        <v>7</v>
      </c>
      <c r="O19" s="488"/>
      <c r="P19" s="488">
        <v>6</v>
      </c>
      <c r="Q19" s="488"/>
      <c r="R19" s="488">
        <v>15</v>
      </c>
      <c r="S19" s="488"/>
      <c r="T19" s="488">
        <v>8</v>
      </c>
      <c r="U19" s="488"/>
      <c r="V19" s="488">
        <v>10</v>
      </c>
      <c r="W19" s="488"/>
      <c r="X19" s="849">
        <f t="shared" si="7"/>
        <v>0</v>
      </c>
      <c r="Y19" s="622">
        <f t="shared" si="1"/>
        <v>50</v>
      </c>
      <c r="Z19" s="318">
        <f t="shared" si="2"/>
        <v>50</v>
      </c>
      <c r="AA19" s="849">
        <f t="shared" si="3"/>
        <v>1</v>
      </c>
      <c r="AB19" s="503">
        <f t="shared" si="4"/>
        <v>68</v>
      </c>
    </row>
    <row r="20" spans="1:28" ht="13.5" x14ac:dyDescent="0.25">
      <c r="A20" s="684" t="s">
        <v>373</v>
      </c>
      <c r="B20" s="488" t="s">
        <v>50</v>
      </c>
      <c r="C20" s="476">
        <v>3</v>
      </c>
      <c r="D20" s="476"/>
      <c r="E20" s="476">
        <v>8</v>
      </c>
      <c r="F20" s="476"/>
      <c r="G20" s="476">
        <v>2</v>
      </c>
      <c r="H20" s="476"/>
      <c r="I20" s="849">
        <f t="shared" si="5"/>
        <v>0</v>
      </c>
      <c r="J20" s="625">
        <f t="shared" si="6"/>
        <v>13</v>
      </c>
      <c r="K20" s="318">
        <f t="shared" si="0"/>
        <v>13</v>
      </c>
      <c r="L20" s="476">
        <v>3</v>
      </c>
      <c r="M20" s="476">
        <v>1</v>
      </c>
      <c r="N20" s="488">
        <v>1</v>
      </c>
      <c r="O20" s="488"/>
      <c r="P20" s="488">
        <v>2</v>
      </c>
      <c r="Q20" s="488"/>
      <c r="R20" s="488">
        <v>2</v>
      </c>
      <c r="S20" s="488"/>
      <c r="T20" s="488">
        <v>3</v>
      </c>
      <c r="U20" s="488"/>
      <c r="V20" s="488">
        <v>4</v>
      </c>
      <c r="W20" s="488"/>
      <c r="X20" s="849">
        <f t="shared" si="7"/>
        <v>1</v>
      </c>
      <c r="Y20" s="622">
        <f t="shared" si="1"/>
        <v>15</v>
      </c>
      <c r="Z20" s="318">
        <f t="shared" si="2"/>
        <v>16</v>
      </c>
      <c r="AA20" s="849">
        <f t="shared" si="3"/>
        <v>1</v>
      </c>
      <c r="AB20" s="503">
        <f t="shared" si="4"/>
        <v>29</v>
      </c>
    </row>
    <row r="21" spans="1:28" ht="13.5" x14ac:dyDescent="0.25">
      <c r="A21" s="684"/>
      <c r="B21" s="525" t="s">
        <v>52</v>
      </c>
      <c r="C21" s="525">
        <f>SUM(C12:C20)</f>
        <v>53</v>
      </c>
      <c r="D21" s="525">
        <f t="shared" ref="D21:J21" si="8">SUM(D12:D20)</f>
        <v>0</v>
      </c>
      <c r="E21" s="525">
        <f t="shared" si="8"/>
        <v>71</v>
      </c>
      <c r="F21" s="525">
        <f t="shared" si="8"/>
        <v>0</v>
      </c>
      <c r="G21" s="525">
        <f t="shared" si="8"/>
        <v>50</v>
      </c>
      <c r="H21" s="525">
        <f t="shared" si="8"/>
        <v>1</v>
      </c>
      <c r="I21" s="526">
        <f t="shared" si="8"/>
        <v>1</v>
      </c>
      <c r="J21" s="526">
        <f t="shared" si="8"/>
        <v>174</v>
      </c>
      <c r="K21" s="527">
        <f t="shared" si="0"/>
        <v>175</v>
      </c>
      <c r="L21" s="525">
        <f t="shared" ref="L21:Y21" si="9">SUM(L12:L20)</f>
        <v>59</v>
      </c>
      <c r="M21" s="525">
        <f t="shared" si="9"/>
        <v>1</v>
      </c>
      <c r="N21" s="525">
        <f t="shared" si="9"/>
        <v>47</v>
      </c>
      <c r="O21" s="525">
        <f t="shared" si="9"/>
        <v>1</v>
      </c>
      <c r="P21" s="525">
        <f t="shared" si="9"/>
        <v>56</v>
      </c>
      <c r="Q21" s="525">
        <f t="shared" si="9"/>
        <v>0</v>
      </c>
      <c r="R21" s="525">
        <f t="shared" si="9"/>
        <v>66</v>
      </c>
      <c r="S21" s="525">
        <f t="shared" si="9"/>
        <v>0</v>
      </c>
      <c r="T21" s="525">
        <f t="shared" si="9"/>
        <v>49</v>
      </c>
      <c r="U21" s="525">
        <f t="shared" si="9"/>
        <v>0</v>
      </c>
      <c r="V21" s="525">
        <f t="shared" si="9"/>
        <v>63</v>
      </c>
      <c r="W21" s="525">
        <f t="shared" si="9"/>
        <v>0</v>
      </c>
      <c r="X21" s="526">
        <f t="shared" si="9"/>
        <v>2</v>
      </c>
      <c r="Y21" s="526">
        <f t="shared" si="9"/>
        <v>340</v>
      </c>
      <c r="Z21" s="527">
        <f t="shared" si="2"/>
        <v>342</v>
      </c>
      <c r="AA21" s="527">
        <f t="shared" si="3"/>
        <v>3</v>
      </c>
      <c r="AB21" s="526">
        <f>SUM(AB12:AB20)</f>
        <v>517</v>
      </c>
    </row>
    <row r="22" spans="1:28" ht="13.5" x14ac:dyDescent="0.25">
      <c r="A22" s="684"/>
      <c r="B22" s="496"/>
      <c r="C22" s="496"/>
      <c r="D22" s="496"/>
      <c r="E22" s="496"/>
      <c r="F22" s="496"/>
      <c r="G22" s="496"/>
      <c r="H22" s="496"/>
      <c r="I22" s="622"/>
      <c r="J22" s="625"/>
      <c r="K22" s="318"/>
      <c r="L22" s="496"/>
      <c r="M22" s="496"/>
      <c r="N22" s="496"/>
      <c r="O22" s="496"/>
      <c r="P22" s="496"/>
      <c r="Q22" s="496"/>
      <c r="R22" s="496"/>
      <c r="S22" s="496"/>
      <c r="T22" s="496"/>
      <c r="U22" s="496"/>
      <c r="V22" s="496"/>
      <c r="W22" s="496"/>
      <c r="X22" s="622"/>
      <c r="Y22" s="622"/>
      <c r="Z22" s="318"/>
      <c r="AA22" s="849"/>
      <c r="AB22" s="503"/>
    </row>
    <row r="23" spans="1:28" ht="13.5" x14ac:dyDescent="0.25">
      <c r="A23" s="684" t="s">
        <v>374</v>
      </c>
      <c r="B23" s="488" t="s">
        <v>53</v>
      </c>
      <c r="C23" s="476">
        <v>15</v>
      </c>
      <c r="D23" s="476"/>
      <c r="E23" s="476">
        <v>20</v>
      </c>
      <c r="F23" s="476">
        <v>3</v>
      </c>
      <c r="G23" s="476">
        <v>18</v>
      </c>
      <c r="H23" s="476">
        <v>2</v>
      </c>
      <c r="I23" s="849">
        <f t="shared" ref="I23:I29" si="10">D23+F23+H23</f>
        <v>5</v>
      </c>
      <c r="J23" s="625">
        <f>C23+E23+G23</f>
        <v>53</v>
      </c>
      <c r="K23" s="318">
        <f t="shared" si="0"/>
        <v>58</v>
      </c>
      <c r="L23" s="476">
        <v>10</v>
      </c>
      <c r="M23" s="476"/>
      <c r="N23" s="476">
        <v>12</v>
      </c>
      <c r="O23" s="476"/>
      <c r="P23" s="476">
        <v>14</v>
      </c>
      <c r="Q23" s="476"/>
      <c r="R23" s="476">
        <v>13</v>
      </c>
      <c r="S23" s="476"/>
      <c r="T23" s="476">
        <v>12</v>
      </c>
      <c r="U23" s="476"/>
      <c r="V23" s="476">
        <v>7</v>
      </c>
      <c r="W23" s="476"/>
      <c r="X23" s="849">
        <f>M23+O23+Q23+S23+U23+W23</f>
        <v>0</v>
      </c>
      <c r="Y23" s="622">
        <f t="shared" ref="Y23:Y29" si="11">L23+N23+P23+R23+T23+V23</f>
        <v>68</v>
      </c>
      <c r="Z23" s="318">
        <f t="shared" ref="Z23:Z30" si="12">Y23+X23</f>
        <v>68</v>
      </c>
      <c r="AA23" s="849">
        <f t="shared" ref="AA23:AA30" si="13">I23+X23</f>
        <v>5</v>
      </c>
      <c r="AB23" s="503">
        <f t="shared" ref="AB23:AB29" si="14">Z23+K23</f>
        <v>126</v>
      </c>
    </row>
    <row r="24" spans="1:28" ht="13.5" x14ac:dyDescent="0.25">
      <c r="A24" s="684" t="s">
        <v>375</v>
      </c>
      <c r="B24" s="488" t="s">
        <v>54</v>
      </c>
      <c r="C24" s="476">
        <v>5</v>
      </c>
      <c r="D24" s="476"/>
      <c r="E24" s="476">
        <v>4</v>
      </c>
      <c r="F24" s="476"/>
      <c r="G24" s="476">
        <v>10</v>
      </c>
      <c r="H24" s="476"/>
      <c r="I24" s="849">
        <f t="shared" si="10"/>
        <v>0</v>
      </c>
      <c r="J24" s="625">
        <f t="shared" ref="J24:J29" si="15">C24+E24+G24</f>
        <v>19</v>
      </c>
      <c r="K24" s="318">
        <f t="shared" si="0"/>
        <v>19</v>
      </c>
      <c r="L24" s="476">
        <v>4</v>
      </c>
      <c r="M24" s="476"/>
      <c r="N24" s="476">
        <v>8</v>
      </c>
      <c r="O24" s="476"/>
      <c r="P24" s="476">
        <v>8</v>
      </c>
      <c r="Q24" s="476"/>
      <c r="R24" s="476">
        <v>5</v>
      </c>
      <c r="S24" s="476">
        <v>1</v>
      </c>
      <c r="T24" s="476">
        <v>9</v>
      </c>
      <c r="U24" s="476"/>
      <c r="V24" s="476">
        <v>5</v>
      </c>
      <c r="W24" s="476"/>
      <c r="X24" s="849">
        <f t="shared" ref="X24:X29" si="16">M24+O24+Q24+S24+U24+W24</f>
        <v>1</v>
      </c>
      <c r="Y24" s="622">
        <f t="shared" si="11"/>
        <v>39</v>
      </c>
      <c r="Z24" s="318">
        <f t="shared" si="12"/>
        <v>40</v>
      </c>
      <c r="AA24" s="849">
        <f t="shared" si="13"/>
        <v>1</v>
      </c>
      <c r="AB24" s="503">
        <f t="shared" si="14"/>
        <v>59</v>
      </c>
    </row>
    <row r="25" spans="1:28" ht="13.5" x14ac:dyDescent="0.25">
      <c r="A25" s="684" t="s">
        <v>376</v>
      </c>
      <c r="B25" s="488" t="s">
        <v>55</v>
      </c>
      <c r="C25" s="628"/>
      <c r="D25" s="628"/>
      <c r="E25" s="628"/>
      <c r="F25" s="628"/>
      <c r="G25" s="628"/>
      <c r="H25" s="628"/>
      <c r="I25" s="631">
        <f t="shared" si="10"/>
        <v>0</v>
      </c>
      <c r="J25" s="727">
        <f t="shared" si="15"/>
        <v>0</v>
      </c>
      <c r="K25" s="631">
        <f t="shared" si="0"/>
        <v>0</v>
      </c>
      <c r="L25" s="628"/>
      <c r="M25" s="628"/>
      <c r="N25" s="628"/>
      <c r="O25" s="628"/>
      <c r="P25" s="628"/>
      <c r="Q25" s="628"/>
      <c r="R25" s="628"/>
      <c r="S25" s="628"/>
      <c r="T25" s="628"/>
      <c r="U25" s="628"/>
      <c r="V25" s="628"/>
      <c r="W25" s="628"/>
      <c r="X25" s="631">
        <f t="shared" si="16"/>
        <v>0</v>
      </c>
      <c r="Y25" s="631">
        <f t="shared" si="11"/>
        <v>0</v>
      </c>
      <c r="Z25" s="631">
        <f t="shared" si="12"/>
        <v>0</v>
      </c>
      <c r="AA25" s="631">
        <f t="shared" si="13"/>
        <v>0</v>
      </c>
      <c r="AB25" s="727">
        <f t="shared" si="14"/>
        <v>0</v>
      </c>
    </row>
    <row r="26" spans="1:28" ht="13.5" x14ac:dyDescent="0.25">
      <c r="A26" s="684" t="s">
        <v>377</v>
      </c>
      <c r="B26" s="488" t="s">
        <v>56</v>
      </c>
      <c r="C26" s="476">
        <v>4</v>
      </c>
      <c r="D26" s="476"/>
      <c r="E26" s="476">
        <v>9</v>
      </c>
      <c r="F26" s="476"/>
      <c r="G26" s="476">
        <v>4</v>
      </c>
      <c r="H26" s="476">
        <v>1</v>
      </c>
      <c r="I26" s="849">
        <f t="shared" si="10"/>
        <v>1</v>
      </c>
      <c r="J26" s="625">
        <f t="shared" si="15"/>
        <v>17</v>
      </c>
      <c r="K26" s="318">
        <f t="shared" si="0"/>
        <v>18</v>
      </c>
      <c r="L26" s="476">
        <v>11</v>
      </c>
      <c r="M26" s="476"/>
      <c r="N26" s="476">
        <v>12</v>
      </c>
      <c r="O26" s="476"/>
      <c r="P26" s="476">
        <v>6</v>
      </c>
      <c r="Q26" s="476"/>
      <c r="R26" s="476">
        <v>10</v>
      </c>
      <c r="S26" s="476"/>
      <c r="T26" s="476">
        <v>15</v>
      </c>
      <c r="U26" s="476"/>
      <c r="V26" s="476">
        <v>3</v>
      </c>
      <c r="W26" s="476"/>
      <c r="X26" s="849">
        <f t="shared" si="16"/>
        <v>0</v>
      </c>
      <c r="Y26" s="622">
        <f t="shared" si="11"/>
        <v>57</v>
      </c>
      <c r="Z26" s="318">
        <f t="shared" si="12"/>
        <v>57</v>
      </c>
      <c r="AA26" s="849">
        <f t="shared" si="13"/>
        <v>1</v>
      </c>
      <c r="AB26" s="503">
        <f t="shared" si="14"/>
        <v>75</v>
      </c>
    </row>
    <row r="27" spans="1:28" ht="13.5" x14ac:dyDescent="0.25">
      <c r="A27" s="684" t="s">
        <v>378</v>
      </c>
      <c r="B27" s="488" t="s">
        <v>57</v>
      </c>
      <c r="C27" s="476">
        <v>6</v>
      </c>
      <c r="D27" s="476">
        <v>1</v>
      </c>
      <c r="E27" s="476">
        <v>16</v>
      </c>
      <c r="F27" s="476">
        <v>1</v>
      </c>
      <c r="G27" s="476">
        <v>14</v>
      </c>
      <c r="H27" s="476">
        <v>4</v>
      </c>
      <c r="I27" s="849">
        <f>D27+F27+H27</f>
        <v>6</v>
      </c>
      <c r="J27" s="625">
        <f t="shared" si="15"/>
        <v>36</v>
      </c>
      <c r="K27" s="318">
        <f t="shared" si="0"/>
        <v>42</v>
      </c>
      <c r="L27" s="476">
        <v>10</v>
      </c>
      <c r="M27" s="476">
        <v>1</v>
      </c>
      <c r="N27" s="476">
        <v>10</v>
      </c>
      <c r="O27" s="476">
        <v>3</v>
      </c>
      <c r="P27" s="476">
        <v>9</v>
      </c>
      <c r="Q27" s="476">
        <v>1</v>
      </c>
      <c r="R27" s="476">
        <v>5</v>
      </c>
      <c r="S27" s="476">
        <v>1</v>
      </c>
      <c r="T27" s="476">
        <v>4</v>
      </c>
      <c r="U27" s="476"/>
      <c r="V27" s="476">
        <v>11</v>
      </c>
      <c r="W27" s="476">
        <v>3</v>
      </c>
      <c r="X27" s="849">
        <f t="shared" si="16"/>
        <v>9</v>
      </c>
      <c r="Y27" s="622">
        <f t="shared" si="11"/>
        <v>49</v>
      </c>
      <c r="Z27" s="318">
        <f t="shared" si="12"/>
        <v>58</v>
      </c>
      <c r="AA27" s="849">
        <f t="shared" si="13"/>
        <v>15</v>
      </c>
      <c r="AB27" s="503">
        <f t="shared" si="14"/>
        <v>100</v>
      </c>
    </row>
    <row r="28" spans="1:28" ht="13.5" x14ac:dyDescent="0.25">
      <c r="A28" s="684" t="s">
        <v>379</v>
      </c>
      <c r="B28" s="488" t="s">
        <v>58</v>
      </c>
      <c r="C28" s="476">
        <v>7</v>
      </c>
      <c r="D28" s="476">
        <v>1</v>
      </c>
      <c r="E28" s="476">
        <v>10</v>
      </c>
      <c r="F28" s="476"/>
      <c r="G28" s="476">
        <v>4</v>
      </c>
      <c r="H28" s="476"/>
      <c r="I28" s="849">
        <f t="shared" si="10"/>
        <v>1</v>
      </c>
      <c r="J28" s="625">
        <f t="shared" si="15"/>
        <v>21</v>
      </c>
      <c r="K28" s="318">
        <f t="shared" si="0"/>
        <v>22</v>
      </c>
      <c r="L28" s="476">
        <v>14</v>
      </c>
      <c r="M28" s="476"/>
      <c r="N28" s="476">
        <v>11</v>
      </c>
      <c r="O28" s="476"/>
      <c r="P28" s="476">
        <v>7</v>
      </c>
      <c r="Q28" s="476"/>
      <c r="R28" s="476">
        <v>7</v>
      </c>
      <c r="S28" s="476"/>
      <c r="T28" s="476">
        <v>13</v>
      </c>
      <c r="U28" s="476"/>
      <c r="V28" s="476">
        <v>4</v>
      </c>
      <c r="W28" s="476"/>
      <c r="X28" s="849">
        <f t="shared" si="16"/>
        <v>0</v>
      </c>
      <c r="Y28" s="622">
        <f t="shared" si="11"/>
        <v>56</v>
      </c>
      <c r="Z28" s="318">
        <f t="shared" si="12"/>
        <v>56</v>
      </c>
      <c r="AA28" s="849">
        <f t="shared" si="13"/>
        <v>1</v>
      </c>
      <c r="AB28" s="503">
        <f t="shared" si="14"/>
        <v>78</v>
      </c>
    </row>
    <row r="29" spans="1:28" ht="13.5" x14ac:dyDescent="0.25">
      <c r="A29" s="684" t="s">
        <v>380</v>
      </c>
      <c r="B29" s="488" t="s">
        <v>59</v>
      </c>
      <c r="C29" s="476">
        <v>3</v>
      </c>
      <c r="D29" s="476"/>
      <c r="E29" s="476">
        <v>6</v>
      </c>
      <c r="F29" s="476"/>
      <c r="G29" s="476">
        <v>1</v>
      </c>
      <c r="H29" s="476"/>
      <c r="I29" s="849">
        <f t="shared" si="10"/>
        <v>0</v>
      </c>
      <c r="J29" s="625">
        <f t="shared" si="15"/>
        <v>10</v>
      </c>
      <c r="K29" s="318">
        <f t="shared" si="0"/>
        <v>10</v>
      </c>
      <c r="L29" s="476">
        <v>3</v>
      </c>
      <c r="M29" s="476"/>
      <c r="N29" s="476">
        <v>1</v>
      </c>
      <c r="O29" s="476"/>
      <c r="P29" s="476">
        <v>1</v>
      </c>
      <c r="Q29" s="476"/>
      <c r="R29" s="476">
        <v>4</v>
      </c>
      <c r="S29" s="476"/>
      <c r="T29" s="476">
        <v>1</v>
      </c>
      <c r="U29" s="476"/>
      <c r="V29" s="476">
        <v>1</v>
      </c>
      <c r="W29" s="476"/>
      <c r="X29" s="849">
        <f t="shared" si="16"/>
        <v>0</v>
      </c>
      <c r="Y29" s="622">
        <f t="shared" si="11"/>
        <v>11</v>
      </c>
      <c r="Z29" s="852">
        <f t="shared" si="12"/>
        <v>11</v>
      </c>
      <c r="AA29" s="849">
        <f t="shared" si="13"/>
        <v>0</v>
      </c>
      <c r="AB29" s="503">
        <f t="shared" si="14"/>
        <v>21</v>
      </c>
    </row>
    <row r="30" spans="1:28" ht="13.5" x14ac:dyDescent="0.25">
      <c r="A30" s="684"/>
      <c r="B30" s="525" t="s">
        <v>60</v>
      </c>
      <c r="C30" s="525">
        <f t="shared" ref="C30" si="17">SUM(C23:C29)</f>
        <v>40</v>
      </c>
      <c r="D30" s="525">
        <f t="shared" ref="D30:J30" si="18">SUM(D23:D29)</f>
        <v>2</v>
      </c>
      <c r="E30" s="525">
        <f t="shared" si="18"/>
        <v>65</v>
      </c>
      <c r="F30" s="525">
        <f t="shared" si="18"/>
        <v>4</v>
      </c>
      <c r="G30" s="525">
        <f t="shared" si="18"/>
        <v>51</v>
      </c>
      <c r="H30" s="525">
        <f t="shared" si="18"/>
        <v>7</v>
      </c>
      <c r="I30" s="526">
        <f t="shared" si="18"/>
        <v>13</v>
      </c>
      <c r="J30" s="526">
        <f t="shared" si="18"/>
        <v>156</v>
      </c>
      <c r="K30" s="527">
        <f t="shared" si="0"/>
        <v>169</v>
      </c>
      <c r="L30" s="525">
        <f>SUM(L23:L29)</f>
        <v>52</v>
      </c>
      <c r="M30" s="525">
        <f t="shared" ref="M30:Y30" si="19">SUM(M23:M29)</f>
        <v>1</v>
      </c>
      <c r="N30" s="525">
        <f t="shared" si="19"/>
        <v>54</v>
      </c>
      <c r="O30" s="525">
        <f t="shared" si="19"/>
        <v>3</v>
      </c>
      <c r="P30" s="525">
        <f t="shared" si="19"/>
        <v>45</v>
      </c>
      <c r="Q30" s="525">
        <f t="shared" si="19"/>
        <v>1</v>
      </c>
      <c r="R30" s="525">
        <f t="shared" si="19"/>
        <v>44</v>
      </c>
      <c r="S30" s="525">
        <f t="shared" si="19"/>
        <v>2</v>
      </c>
      <c r="T30" s="525">
        <f t="shared" si="19"/>
        <v>54</v>
      </c>
      <c r="U30" s="525">
        <f t="shared" si="19"/>
        <v>0</v>
      </c>
      <c r="V30" s="525">
        <f t="shared" si="19"/>
        <v>31</v>
      </c>
      <c r="W30" s="525">
        <f t="shared" si="19"/>
        <v>3</v>
      </c>
      <c r="X30" s="526">
        <f t="shared" si="19"/>
        <v>10</v>
      </c>
      <c r="Y30" s="526">
        <f t="shared" si="19"/>
        <v>280</v>
      </c>
      <c r="Z30" s="527">
        <f t="shared" si="12"/>
        <v>290</v>
      </c>
      <c r="AA30" s="527">
        <f t="shared" si="13"/>
        <v>23</v>
      </c>
      <c r="AB30" s="526">
        <f t="shared" ref="AB30" si="20">SUM(AB23:AB29)</f>
        <v>459</v>
      </c>
    </row>
    <row r="31" spans="1:28" ht="13.5" x14ac:dyDescent="0.25">
      <c r="A31" s="684"/>
      <c r="B31" s="496"/>
      <c r="C31" s="496"/>
      <c r="D31" s="496"/>
      <c r="E31" s="496"/>
      <c r="F31" s="496"/>
      <c r="G31" s="496"/>
      <c r="H31" s="496"/>
      <c r="I31" s="622"/>
      <c r="J31" s="625"/>
      <c r="K31" s="318"/>
      <c r="L31" s="496"/>
      <c r="M31" s="496"/>
      <c r="N31" s="496"/>
      <c r="O31" s="496"/>
      <c r="P31" s="496"/>
      <c r="Q31" s="496"/>
      <c r="R31" s="496"/>
      <c r="S31" s="496"/>
      <c r="T31" s="496"/>
      <c r="U31" s="496"/>
      <c r="V31" s="496"/>
      <c r="W31" s="496"/>
      <c r="X31" s="622"/>
      <c r="Y31" s="622"/>
      <c r="Z31" s="318"/>
      <c r="AA31" s="849"/>
      <c r="AB31" s="503"/>
    </row>
    <row r="32" spans="1:28" ht="13.5" x14ac:dyDescent="0.25">
      <c r="A32" s="684" t="s">
        <v>384</v>
      </c>
      <c r="B32" s="488" t="s">
        <v>61</v>
      </c>
      <c r="C32" s="476">
        <v>12</v>
      </c>
      <c r="D32" s="476"/>
      <c r="E32" s="476">
        <v>8</v>
      </c>
      <c r="F32" s="476"/>
      <c r="G32" s="476">
        <v>6</v>
      </c>
      <c r="H32" s="476"/>
      <c r="I32" s="849">
        <f>D32+F32+H32</f>
        <v>0</v>
      </c>
      <c r="J32" s="625">
        <f>C32+E32+G32</f>
        <v>26</v>
      </c>
      <c r="K32" s="318">
        <f t="shared" si="0"/>
        <v>26</v>
      </c>
      <c r="L32" s="488">
        <v>9</v>
      </c>
      <c r="M32" s="488"/>
      <c r="N32" s="488">
        <v>6</v>
      </c>
      <c r="O32" s="488"/>
      <c r="P32" s="488">
        <v>12</v>
      </c>
      <c r="Q32" s="488"/>
      <c r="R32" s="488">
        <v>3</v>
      </c>
      <c r="S32" s="488"/>
      <c r="T32" s="488">
        <v>8</v>
      </c>
      <c r="U32" s="488"/>
      <c r="V32" s="488">
        <v>8</v>
      </c>
      <c r="W32" s="488"/>
      <c r="X32" s="849">
        <f>M32+O32+Q32+S32+U32+W32</f>
        <v>0</v>
      </c>
      <c r="Y32" s="622">
        <f t="shared" ref="Y32:Y39" si="21">L32+N32+P32+R32+T32+V32</f>
        <v>46</v>
      </c>
      <c r="Z32" s="318">
        <f t="shared" ref="Z32:Z39" si="22">Y32+X32</f>
        <v>46</v>
      </c>
      <c r="AA32" s="849">
        <f t="shared" ref="AA32:AA40" si="23">I32+X32</f>
        <v>0</v>
      </c>
      <c r="AB32" s="503">
        <f t="shared" ref="AB32:AB39" si="24">Z32+K32</f>
        <v>72</v>
      </c>
    </row>
    <row r="33" spans="1:28" ht="13.5" x14ac:dyDescent="0.25">
      <c r="A33" s="684" t="s">
        <v>385</v>
      </c>
      <c r="B33" s="488" t="s">
        <v>62</v>
      </c>
      <c r="C33" s="628"/>
      <c r="D33" s="628"/>
      <c r="E33" s="628"/>
      <c r="F33" s="628"/>
      <c r="G33" s="628"/>
      <c r="H33" s="628"/>
      <c r="I33" s="631">
        <f t="shared" ref="I33:I39" si="25">D33+F33+H33</f>
        <v>0</v>
      </c>
      <c r="J33" s="727">
        <f>C33+E33+G33</f>
        <v>0</v>
      </c>
      <c r="K33" s="631">
        <f t="shared" si="0"/>
        <v>0</v>
      </c>
      <c r="L33" s="628"/>
      <c r="M33" s="628"/>
      <c r="N33" s="628"/>
      <c r="O33" s="628"/>
      <c r="P33" s="628"/>
      <c r="Q33" s="628"/>
      <c r="R33" s="628"/>
      <c r="S33" s="628"/>
      <c r="T33" s="628"/>
      <c r="U33" s="628"/>
      <c r="V33" s="628"/>
      <c r="W33" s="628"/>
      <c r="X33" s="631">
        <f t="shared" ref="X33:X39" si="26">M33+O33+Q33+S33+U33+W33</f>
        <v>0</v>
      </c>
      <c r="Y33" s="631">
        <f t="shared" si="21"/>
        <v>0</v>
      </c>
      <c r="Z33" s="631">
        <f t="shared" si="22"/>
        <v>0</v>
      </c>
      <c r="AA33" s="631">
        <f t="shared" si="23"/>
        <v>0</v>
      </c>
      <c r="AB33" s="727">
        <f t="shared" si="24"/>
        <v>0</v>
      </c>
    </row>
    <row r="34" spans="1:28" ht="13.5" x14ac:dyDescent="0.25">
      <c r="A34" s="684" t="s">
        <v>386</v>
      </c>
      <c r="B34" s="488" t="s">
        <v>63</v>
      </c>
      <c r="C34" s="476">
        <v>6</v>
      </c>
      <c r="D34" s="476"/>
      <c r="E34" s="488">
        <v>0</v>
      </c>
      <c r="F34" s="488"/>
      <c r="G34" s="488">
        <v>4</v>
      </c>
      <c r="H34" s="488"/>
      <c r="I34" s="849">
        <f t="shared" si="25"/>
        <v>0</v>
      </c>
      <c r="J34" s="625">
        <f t="shared" ref="J34:J39" si="27">C34+E34+G34</f>
        <v>10</v>
      </c>
      <c r="K34" s="318">
        <f t="shared" si="0"/>
        <v>10</v>
      </c>
      <c r="L34" s="488">
        <v>5</v>
      </c>
      <c r="M34" s="488"/>
      <c r="N34" s="488">
        <v>3</v>
      </c>
      <c r="O34" s="488"/>
      <c r="P34" s="488">
        <v>7</v>
      </c>
      <c r="Q34" s="488"/>
      <c r="R34" s="488">
        <v>5</v>
      </c>
      <c r="S34" s="488"/>
      <c r="T34" s="488">
        <v>5</v>
      </c>
      <c r="U34" s="488"/>
      <c r="V34" s="488">
        <v>3</v>
      </c>
      <c r="W34" s="488"/>
      <c r="X34" s="849">
        <f t="shared" si="26"/>
        <v>0</v>
      </c>
      <c r="Y34" s="622">
        <f t="shared" si="21"/>
        <v>28</v>
      </c>
      <c r="Z34" s="318">
        <f t="shared" si="22"/>
        <v>28</v>
      </c>
      <c r="AA34" s="849">
        <f t="shared" si="23"/>
        <v>0</v>
      </c>
      <c r="AB34" s="503">
        <f t="shared" si="24"/>
        <v>38</v>
      </c>
    </row>
    <row r="35" spans="1:28" ht="13.5" x14ac:dyDescent="0.25">
      <c r="A35" s="684" t="s">
        <v>387</v>
      </c>
      <c r="B35" s="488" t="s">
        <v>64</v>
      </c>
      <c r="C35" s="476">
        <v>4</v>
      </c>
      <c r="D35" s="476"/>
      <c r="E35" s="488">
        <v>5</v>
      </c>
      <c r="F35" s="488"/>
      <c r="G35" s="488">
        <v>3</v>
      </c>
      <c r="H35" s="488"/>
      <c r="I35" s="849">
        <f t="shared" si="25"/>
        <v>0</v>
      </c>
      <c r="J35" s="625">
        <f t="shared" si="27"/>
        <v>12</v>
      </c>
      <c r="K35" s="318">
        <f t="shared" si="0"/>
        <v>12</v>
      </c>
      <c r="L35" s="488">
        <v>5</v>
      </c>
      <c r="M35" s="488"/>
      <c r="N35" s="488">
        <v>1</v>
      </c>
      <c r="O35" s="488"/>
      <c r="P35" s="488">
        <v>4</v>
      </c>
      <c r="Q35" s="488"/>
      <c r="R35" s="488">
        <v>4</v>
      </c>
      <c r="S35" s="488"/>
      <c r="T35" s="488">
        <v>1</v>
      </c>
      <c r="U35" s="488"/>
      <c r="V35" s="488">
        <v>2</v>
      </c>
      <c r="W35" s="488"/>
      <c r="X35" s="849">
        <f t="shared" si="26"/>
        <v>0</v>
      </c>
      <c r="Y35" s="622">
        <f t="shared" si="21"/>
        <v>17</v>
      </c>
      <c r="Z35" s="318">
        <f t="shared" si="22"/>
        <v>17</v>
      </c>
      <c r="AA35" s="849">
        <f t="shared" si="23"/>
        <v>0</v>
      </c>
      <c r="AB35" s="503">
        <f t="shared" si="24"/>
        <v>29</v>
      </c>
    </row>
    <row r="36" spans="1:28" ht="13.5" x14ac:dyDescent="0.25">
      <c r="A36" s="684" t="s">
        <v>388</v>
      </c>
      <c r="B36" s="488" t="s">
        <v>65</v>
      </c>
      <c r="C36" s="476">
        <v>0</v>
      </c>
      <c r="D36" s="476"/>
      <c r="E36" s="488">
        <v>5</v>
      </c>
      <c r="F36" s="488"/>
      <c r="G36" s="488">
        <v>2</v>
      </c>
      <c r="H36" s="488"/>
      <c r="I36" s="849">
        <f t="shared" si="25"/>
        <v>0</v>
      </c>
      <c r="J36" s="625">
        <f t="shared" si="27"/>
        <v>7</v>
      </c>
      <c r="K36" s="318">
        <f t="shared" si="0"/>
        <v>7</v>
      </c>
      <c r="L36" s="488">
        <v>4</v>
      </c>
      <c r="M36" s="488"/>
      <c r="N36" s="488">
        <v>8</v>
      </c>
      <c r="O36" s="488"/>
      <c r="P36" s="488">
        <v>0</v>
      </c>
      <c r="Q36" s="488"/>
      <c r="R36" s="488">
        <v>2</v>
      </c>
      <c r="S36" s="488"/>
      <c r="T36" s="488">
        <v>0</v>
      </c>
      <c r="U36" s="488"/>
      <c r="V36" s="488">
        <v>1</v>
      </c>
      <c r="W36" s="488"/>
      <c r="X36" s="849">
        <f t="shared" si="26"/>
        <v>0</v>
      </c>
      <c r="Y36" s="622">
        <f t="shared" si="21"/>
        <v>15</v>
      </c>
      <c r="Z36" s="318">
        <f t="shared" si="22"/>
        <v>15</v>
      </c>
      <c r="AA36" s="849">
        <f t="shared" si="23"/>
        <v>0</v>
      </c>
      <c r="AB36" s="503">
        <f t="shared" si="24"/>
        <v>22</v>
      </c>
    </row>
    <row r="37" spans="1:28" ht="13.5" x14ac:dyDescent="0.25">
      <c r="A37" s="684" t="s">
        <v>381</v>
      </c>
      <c r="B37" s="492" t="s">
        <v>389</v>
      </c>
      <c r="C37" s="476">
        <v>15</v>
      </c>
      <c r="D37" s="476"/>
      <c r="E37" s="488">
        <v>10</v>
      </c>
      <c r="F37" s="488"/>
      <c r="G37" s="488">
        <v>10</v>
      </c>
      <c r="H37" s="488"/>
      <c r="I37" s="849">
        <f t="shared" si="25"/>
        <v>0</v>
      </c>
      <c r="J37" s="625">
        <f t="shared" si="27"/>
        <v>35</v>
      </c>
      <c r="K37" s="318">
        <f t="shared" si="0"/>
        <v>35</v>
      </c>
      <c r="L37" s="488">
        <v>17</v>
      </c>
      <c r="M37" s="488"/>
      <c r="N37" s="488">
        <v>11</v>
      </c>
      <c r="O37" s="488"/>
      <c r="P37" s="488">
        <v>13</v>
      </c>
      <c r="Q37" s="488"/>
      <c r="R37" s="488">
        <v>8</v>
      </c>
      <c r="S37" s="488"/>
      <c r="T37" s="488">
        <v>12</v>
      </c>
      <c r="U37" s="488"/>
      <c r="V37" s="488">
        <v>18</v>
      </c>
      <c r="W37" s="488"/>
      <c r="X37" s="849">
        <f t="shared" si="26"/>
        <v>0</v>
      </c>
      <c r="Y37" s="622">
        <f t="shared" si="21"/>
        <v>79</v>
      </c>
      <c r="Z37" s="318">
        <f t="shared" si="22"/>
        <v>79</v>
      </c>
      <c r="AA37" s="849">
        <f t="shared" si="23"/>
        <v>0</v>
      </c>
      <c r="AB37" s="503">
        <f t="shared" si="24"/>
        <v>114</v>
      </c>
    </row>
    <row r="38" spans="1:28" ht="13.5" x14ac:dyDescent="0.25">
      <c r="A38" s="684" t="s">
        <v>382</v>
      </c>
      <c r="B38" s="492" t="s">
        <v>67</v>
      </c>
      <c r="C38" s="476">
        <v>5</v>
      </c>
      <c r="D38" s="476"/>
      <c r="E38" s="476">
        <v>4</v>
      </c>
      <c r="F38" s="476"/>
      <c r="G38" s="476">
        <v>3</v>
      </c>
      <c r="H38" s="476"/>
      <c r="I38" s="849">
        <f t="shared" si="25"/>
        <v>0</v>
      </c>
      <c r="J38" s="625">
        <f t="shared" si="27"/>
        <v>12</v>
      </c>
      <c r="K38" s="318">
        <f t="shared" si="0"/>
        <v>12</v>
      </c>
      <c r="L38" s="476">
        <v>1</v>
      </c>
      <c r="M38" s="476"/>
      <c r="N38" s="476">
        <v>4</v>
      </c>
      <c r="O38" s="476"/>
      <c r="P38" s="476">
        <v>1</v>
      </c>
      <c r="Q38" s="476"/>
      <c r="R38" s="476">
        <v>4</v>
      </c>
      <c r="S38" s="476"/>
      <c r="T38" s="476">
        <v>4</v>
      </c>
      <c r="U38" s="476"/>
      <c r="V38" s="476">
        <v>5</v>
      </c>
      <c r="W38" s="476"/>
      <c r="X38" s="849">
        <f t="shared" si="26"/>
        <v>0</v>
      </c>
      <c r="Y38" s="622">
        <f t="shared" si="21"/>
        <v>19</v>
      </c>
      <c r="Z38" s="318">
        <f t="shared" si="22"/>
        <v>19</v>
      </c>
      <c r="AA38" s="849">
        <f t="shared" si="23"/>
        <v>0</v>
      </c>
      <c r="AB38" s="503">
        <f t="shared" si="24"/>
        <v>31</v>
      </c>
    </row>
    <row r="39" spans="1:28" ht="13.5" x14ac:dyDescent="0.25">
      <c r="A39" s="684" t="s">
        <v>383</v>
      </c>
      <c r="B39" s="492" t="s">
        <v>66</v>
      </c>
      <c r="C39" s="476">
        <v>2</v>
      </c>
      <c r="D39" s="476"/>
      <c r="E39" s="476">
        <v>2</v>
      </c>
      <c r="F39" s="476"/>
      <c r="G39" s="476">
        <v>2</v>
      </c>
      <c r="H39" s="476"/>
      <c r="I39" s="849">
        <f t="shared" si="25"/>
        <v>0</v>
      </c>
      <c r="J39" s="625">
        <f t="shared" si="27"/>
        <v>6</v>
      </c>
      <c r="K39" s="318">
        <f t="shared" si="0"/>
        <v>6</v>
      </c>
      <c r="L39" s="476">
        <v>6</v>
      </c>
      <c r="M39" s="476"/>
      <c r="N39" s="476">
        <v>4</v>
      </c>
      <c r="O39" s="476"/>
      <c r="P39" s="476">
        <v>2</v>
      </c>
      <c r="Q39" s="476"/>
      <c r="R39" s="476">
        <v>2</v>
      </c>
      <c r="S39" s="476"/>
      <c r="T39" s="476">
        <v>3</v>
      </c>
      <c r="U39" s="476"/>
      <c r="V39" s="476">
        <v>0</v>
      </c>
      <c r="W39" s="476"/>
      <c r="X39" s="849">
        <f t="shared" si="26"/>
        <v>0</v>
      </c>
      <c r="Y39" s="622">
        <f t="shared" si="21"/>
        <v>17</v>
      </c>
      <c r="Z39" s="318">
        <f t="shared" si="22"/>
        <v>17</v>
      </c>
      <c r="AA39" s="849">
        <f t="shared" si="23"/>
        <v>0</v>
      </c>
      <c r="AB39" s="503">
        <f t="shared" si="24"/>
        <v>23</v>
      </c>
    </row>
    <row r="40" spans="1:28" ht="13.5" x14ac:dyDescent="0.25">
      <c r="A40" s="684"/>
      <c r="B40" s="525" t="s">
        <v>68</v>
      </c>
      <c r="C40" s="525">
        <f>SUM(C32:C39)</f>
        <v>44</v>
      </c>
      <c r="D40" s="525">
        <f t="shared" ref="D40:J40" si="28">SUM(D32:D39)</f>
        <v>0</v>
      </c>
      <c r="E40" s="525">
        <f t="shared" si="28"/>
        <v>34</v>
      </c>
      <c r="F40" s="525">
        <f t="shared" si="28"/>
        <v>0</v>
      </c>
      <c r="G40" s="525">
        <f t="shared" si="28"/>
        <v>30</v>
      </c>
      <c r="H40" s="525">
        <f t="shared" si="28"/>
        <v>0</v>
      </c>
      <c r="I40" s="526">
        <f t="shared" si="28"/>
        <v>0</v>
      </c>
      <c r="J40" s="526">
        <f t="shared" si="28"/>
        <v>108</v>
      </c>
      <c r="K40" s="527">
        <f t="shared" si="0"/>
        <v>108</v>
      </c>
      <c r="L40" s="525">
        <f t="shared" ref="L40:AB40" si="29">SUM(L32:L39)</f>
        <v>47</v>
      </c>
      <c r="M40" s="525">
        <f t="shared" si="29"/>
        <v>0</v>
      </c>
      <c r="N40" s="525">
        <f t="shared" si="29"/>
        <v>37</v>
      </c>
      <c r="O40" s="525">
        <f t="shared" si="29"/>
        <v>0</v>
      </c>
      <c r="P40" s="525">
        <f t="shared" si="29"/>
        <v>39</v>
      </c>
      <c r="Q40" s="525">
        <f t="shared" si="29"/>
        <v>0</v>
      </c>
      <c r="R40" s="525">
        <f t="shared" si="29"/>
        <v>28</v>
      </c>
      <c r="S40" s="525">
        <f t="shared" si="29"/>
        <v>0</v>
      </c>
      <c r="T40" s="525">
        <f t="shared" si="29"/>
        <v>33</v>
      </c>
      <c r="U40" s="525">
        <f t="shared" si="29"/>
        <v>0</v>
      </c>
      <c r="V40" s="525">
        <f t="shared" si="29"/>
        <v>37</v>
      </c>
      <c r="W40" s="525">
        <f t="shared" si="29"/>
        <v>0</v>
      </c>
      <c r="X40" s="526">
        <f t="shared" si="29"/>
        <v>0</v>
      </c>
      <c r="Y40" s="526">
        <f t="shared" si="29"/>
        <v>221</v>
      </c>
      <c r="Z40" s="527">
        <f>SUM(Z32:Z39)</f>
        <v>221</v>
      </c>
      <c r="AA40" s="527">
        <f t="shared" si="23"/>
        <v>0</v>
      </c>
      <c r="AB40" s="526">
        <f t="shared" si="29"/>
        <v>329</v>
      </c>
    </row>
    <row r="41" spans="1:28" ht="13.5" x14ac:dyDescent="0.25">
      <c r="A41" s="684"/>
      <c r="B41" s="496"/>
      <c r="C41" s="496"/>
      <c r="D41" s="496"/>
      <c r="E41" s="496"/>
      <c r="F41" s="496"/>
      <c r="G41" s="496"/>
      <c r="H41" s="496"/>
      <c r="I41" s="622"/>
      <c r="J41" s="625"/>
      <c r="K41" s="318"/>
      <c r="L41" s="496"/>
      <c r="M41" s="496"/>
      <c r="N41" s="496"/>
      <c r="O41" s="496"/>
      <c r="P41" s="496"/>
      <c r="Q41" s="496"/>
      <c r="R41" s="496"/>
      <c r="S41" s="496"/>
      <c r="T41" s="496"/>
      <c r="U41" s="496"/>
      <c r="V41" s="496"/>
      <c r="W41" s="496"/>
      <c r="X41" s="622"/>
      <c r="Y41" s="622"/>
      <c r="Z41" s="318"/>
      <c r="AA41" s="849"/>
      <c r="AB41" s="503"/>
    </row>
    <row r="42" spans="1:28" ht="13.5" x14ac:dyDescent="0.25">
      <c r="A42" s="684" t="s">
        <v>391</v>
      </c>
      <c r="B42" s="488" t="s">
        <v>390</v>
      </c>
      <c r="C42" s="476">
        <v>12</v>
      </c>
      <c r="D42" s="476">
        <v>1</v>
      </c>
      <c r="E42" s="476">
        <v>17</v>
      </c>
      <c r="F42" s="476">
        <v>4</v>
      </c>
      <c r="G42" s="476">
        <v>17</v>
      </c>
      <c r="H42" s="476">
        <v>5</v>
      </c>
      <c r="I42" s="849">
        <f t="shared" ref="I42:I43" si="30">D42+F42+H42</f>
        <v>10</v>
      </c>
      <c r="J42" s="625">
        <f>C42+E42+G42</f>
        <v>46</v>
      </c>
      <c r="K42" s="318">
        <f t="shared" si="0"/>
        <v>56</v>
      </c>
      <c r="L42" s="476">
        <v>18</v>
      </c>
      <c r="M42" s="476">
        <v>3</v>
      </c>
      <c r="N42" s="476">
        <v>17</v>
      </c>
      <c r="O42" s="476">
        <v>2</v>
      </c>
      <c r="P42" s="476">
        <v>18</v>
      </c>
      <c r="Q42" s="476"/>
      <c r="R42" s="476">
        <v>13</v>
      </c>
      <c r="S42" s="476"/>
      <c r="T42" s="476">
        <v>23</v>
      </c>
      <c r="U42" s="476">
        <v>2</v>
      </c>
      <c r="V42" s="476">
        <v>17</v>
      </c>
      <c r="W42" s="476"/>
      <c r="X42" s="849">
        <f t="shared" ref="X42:X43" si="31">M42+O42+Q42+S42+U42+W42</f>
        <v>7</v>
      </c>
      <c r="Y42" s="622">
        <f>L42+N42+P42+R42+T42+V42</f>
        <v>106</v>
      </c>
      <c r="Z42" s="318">
        <f>Y42+X42</f>
        <v>113</v>
      </c>
      <c r="AA42" s="849">
        <f>I42+X42</f>
        <v>17</v>
      </c>
      <c r="AB42" s="502">
        <f>Z42+K42</f>
        <v>169</v>
      </c>
    </row>
    <row r="43" spans="1:28" ht="13.5" x14ac:dyDescent="0.25">
      <c r="A43" s="684" t="s">
        <v>392</v>
      </c>
      <c r="B43" s="488" t="s">
        <v>71</v>
      </c>
      <c r="C43" s="476">
        <v>14</v>
      </c>
      <c r="D43" s="476"/>
      <c r="E43" s="476">
        <v>7</v>
      </c>
      <c r="F43" s="476"/>
      <c r="G43" s="476">
        <v>13</v>
      </c>
      <c r="H43" s="476">
        <v>1</v>
      </c>
      <c r="I43" s="849">
        <f t="shared" si="30"/>
        <v>1</v>
      </c>
      <c r="J43" s="625">
        <f>C43+E43+G43</f>
        <v>34</v>
      </c>
      <c r="K43" s="318">
        <f t="shared" si="0"/>
        <v>35</v>
      </c>
      <c r="L43" s="476">
        <v>9</v>
      </c>
      <c r="M43" s="476">
        <v>1</v>
      </c>
      <c r="N43" s="476">
        <v>5</v>
      </c>
      <c r="O43" s="476">
        <v>1</v>
      </c>
      <c r="P43" s="476">
        <v>7</v>
      </c>
      <c r="Q43" s="476">
        <v>2</v>
      </c>
      <c r="R43" s="476">
        <v>7</v>
      </c>
      <c r="S43" s="476"/>
      <c r="T43" s="476">
        <v>8</v>
      </c>
      <c r="U43" s="476">
        <v>2</v>
      </c>
      <c r="V43" s="476">
        <v>5</v>
      </c>
      <c r="W43" s="476"/>
      <c r="X43" s="849">
        <f t="shared" si="31"/>
        <v>6</v>
      </c>
      <c r="Y43" s="622">
        <f>L43+N43+P43+R43+T43+V43</f>
        <v>41</v>
      </c>
      <c r="Z43" s="318">
        <f>Y43+X43</f>
        <v>47</v>
      </c>
      <c r="AA43" s="849">
        <f>I43+X43</f>
        <v>7</v>
      </c>
      <c r="AB43" s="502">
        <f>Z43+K43</f>
        <v>82</v>
      </c>
    </row>
    <row r="44" spans="1:28" ht="13.5" x14ac:dyDescent="0.25">
      <c r="A44" s="684" t="s">
        <v>393</v>
      </c>
      <c r="B44" s="488" t="s">
        <v>69</v>
      </c>
      <c r="C44" s="476">
        <v>12</v>
      </c>
      <c r="D44" s="476">
        <v>1</v>
      </c>
      <c r="E44" s="476">
        <v>8</v>
      </c>
      <c r="F44" s="476">
        <v>2</v>
      </c>
      <c r="G44" s="476">
        <v>16</v>
      </c>
      <c r="H44" s="476">
        <v>8</v>
      </c>
      <c r="I44" s="849">
        <f>D44+F44+H44</f>
        <v>11</v>
      </c>
      <c r="J44" s="625">
        <f>C44+E44+G44</f>
        <v>36</v>
      </c>
      <c r="K44" s="318">
        <f t="shared" si="0"/>
        <v>47</v>
      </c>
      <c r="L44" s="476">
        <v>12</v>
      </c>
      <c r="M44" s="476"/>
      <c r="N44" s="476">
        <v>18</v>
      </c>
      <c r="O44" s="476"/>
      <c r="P44" s="476">
        <v>6</v>
      </c>
      <c r="Q44" s="476"/>
      <c r="R44" s="476">
        <v>8</v>
      </c>
      <c r="S44" s="476">
        <v>2</v>
      </c>
      <c r="T44" s="476">
        <v>15</v>
      </c>
      <c r="U44" s="476"/>
      <c r="V44" s="476">
        <v>15</v>
      </c>
      <c r="W44" s="476">
        <v>2</v>
      </c>
      <c r="X44" s="849">
        <f>M44+O44+Q44+S44+U44+W44</f>
        <v>4</v>
      </c>
      <c r="Y44" s="622">
        <f>L44+N44+P44+R44+T44+V44</f>
        <v>74</v>
      </c>
      <c r="Z44" s="318">
        <f>Y44+X44</f>
        <v>78</v>
      </c>
      <c r="AA44" s="849">
        <f>I44+X44</f>
        <v>15</v>
      </c>
      <c r="AB44" s="502">
        <f>Z44+K44</f>
        <v>125</v>
      </c>
    </row>
    <row r="45" spans="1:28" ht="13.5" x14ac:dyDescent="0.25">
      <c r="A45" s="684" t="s">
        <v>394</v>
      </c>
      <c r="B45" s="488" t="s">
        <v>70</v>
      </c>
      <c r="C45" s="476">
        <v>5</v>
      </c>
      <c r="D45" s="476"/>
      <c r="E45" s="476">
        <v>9</v>
      </c>
      <c r="F45" s="476">
        <v>2</v>
      </c>
      <c r="G45" s="476">
        <v>16</v>
      </c>
      <c r="H45" s="476">
        <v>1</v>
      </c>
      <c r="I45" s="849">
        <f>D45+F45+H45</f>
        <v>3</v>
      </c>
      <c r="J45" s="625">
        <f>C45+E45+G45</f>
        <v>30</v>
      </c>
      <c r="K45" s="318">
        <f t="shared" si="0"/>
        <v>33</v>
      </c>
      <c r="L45" s="476">
        <v>6</v>
      </c>
      <c r="M45" s="476">
        <v>2</v>
      </c>
      <c r="N45" s="476">
        <v>9</v>
      </c>
      <c r="O45" s="476"/>
      <c r="P45" s="476">
        <v>8</v>
      </c>
      <c r="Q45" s="476">
        <v>1</v>
      </c>
      <c r="R45" s="476">
        <v>11</v>
      </c>
      <c r="S45" s="476">
        <v>1</v>
      </c>
      <c r="T45" s="476">
        <v>7</v>
      </c>
      <c r="U45" s="476"/>
      <c r="V45" s="476">
        <v>8</v>
      </c>
      <c r="W45" s="476">
        <v>1</v>
      </c>
      <c r="X45" s="849">
        <f t="shared" ref="X45:X46" si="32">M45+O45+Q45+S45+U45+W45</f>
        <v>5</v>
      </c>
      <c r="Y45" s="622">
        <f>L45+N45+P45+R45+T45+V45</f>
        <v>49</v>
      </c>
      <c r="Z45" s="318">
        <f>Y45+X45</f>
        <v>54</v>
      </c>
      <c r="AA45" s="849">
        <f>I45+X45</f>
        <v>8</v>
      </c>
      <c r="AB45" s="502">
        <f>Z45+K45</f>
        <v>87</v>
      </c>
    </row>
    <row r="46" spans="1:28" ht="13.5" x14ac:dyDescent="0.25">
      <c r="A46" s="684"/>
      <c r="B46" s="525" t="s">
        <v>72</v>
      </c>
      <c r="C46" s="525">
        <f t="shared" ref="C46:AB46" si="33">SUM(C42:C45)</f>
        <v>43</v>
      </c>
      <c r="D46" s="525">
        <f t="shared" si="33"/>
        <v>2</v>
      </c>
      <c r="E46" s="525">
        <f t="shared" si="33"/>
        <v>41</v>
      </c>
      <c r="F46" s="525">
        <f t="shared" si="33"/>
        <v>8</v>
      </c>
      <c r="G46" s="525">
        <f t="shared" si="33"/>
        <v>62</v>
      </c>
      <c r="H46" s="525">
        <f t="shared" si="33"/>
        <v>15</v>
      </c>
      <c r="I46" s="526">
        <f t="shared" si="33"/>
        <v>25</v>
      </c>
      <c r="J46" s="526">
        <f t="shared" si="33"/>
        <v>146</v>
      </c>
      <c r="K46" s="527">
        <f t="shared" si="0"/>
        <v>171</v>
      </c>
      <c r="L46" s="525">
        <f t="shared" si="33"/>
        <v>45</v>
      </c>
      <c r="M46" s="525">
        <f t="shared" si="33"/>
        <v>6</v>
      </c>
      <c r="N46" s="525">
        <f t="shared" si="33"/>
        <v>49</v>
      </c>
      <c r="O46" s="525">
        <f t="shared" si="33"/>
        <v>3</v>
      </c>
      <c r="P46" s="525">
        <f t="shared" si="33"/>
        <v>39</v>
      </c>
      <c r="Q46" s="525">
        <f t="shared" si="33"/>
        <v>3</v>
      </c>
      <c r="R46" s="525">
        <f t="shared" si="33"/>
        <v>39</v>
      </c>
      <c r="S46" s="525">
        <f t="shared" si="33"/>
        <v>3</v>
      </c>
      <c r="T46" s="525">
        <f t="shared" si="33"/>
        <v>53</v>
      </c>
      <c r="U46" s="525">
        <f t="shared" si="33"/>
        <v>4</v>
      </c>
      <c r="V46" s="525">
        <f t="shared" si="33"/>
        <v>45</v>
      </c>
      <c r="W46" s="525">
        <f t="shared" si="33"/>
        <v>3</v>
      </c>
      <c r="X46" s="527">
        <f t="shared" si="32"/>
        <v>22</v>
      </c>
      <c r="Y46" s="526">
        <f t="shared" si="33"/>
        <v>270</v>
      </c>
      <c r="Z46" s="527">
        <f>Y46+X46</f>
        <v>292</v>
      </c>
      <c r="AA46" s="527">
        <f>I46+X46</f>
        <v>47</v>
      </c>
      <c r="AB46" s="526">
        <f t="shared" si="33"/>
        <v>463</v>
      </c>
    </row>
    <row r="47" spans="1:28" ht="13.5" x14ac:dyDescent="0.25">
      <c r="A47" s="684"/>
      <c r="B47" s="496"/>
      <c r="C47" s="496"/>
      <c r="D47" s="496"/>
      <c r="E47" s="496"/>
      <c r="F47" s="496"/>
      <c r="G47" s="496"/>
      <c r="H47" s="496"/>
      <c r="I47" s="622"/>
      <c r="J47" s="625"/>
      <c r="K47" s="318"/>
      <c r="L47" s="496"/>
      <c r="M47" s="496"/>
      <c r="N47" s="496"/>
      <c r="O47" s="496"/>
      <c r="P47" s="496"/>
      <c r="Q47" s="496"/>
      <c r="R47" s="496"/>
      <c r="S47" s="496"/>
      <c r="T47" s="496"/>
      <c r="U47" s="496"/>
      <c r="V47" s="496"/>
      <c r="W47" s="496"/>
      <c r="X47" s="622"/>
      <c r="Y47" s="622"/>
      <c r="Z47" s="318"/>
      <c r="AA47" s="849"/>
      <c r="AB47" s="503"/>
    </row>
    <row r="48" spans="1:28" ht="13.5" x14ac:dyDescent="0.25">
      <c r="A48" s="684">
        <v>2101</v>
      </c>
      <c r="B48" s="488" t="s">
        <v>73</v>
      </c>
      <c r="C48" s="480">
        <v>21</v>
      </c>
      <c r="D48" s="480">
        <v>30</v>
      </c>
      <c r="E48" s="480">
        <v>33</v>
      </c>
      <c r="F48" s="480">
        <v>12</v>
      </c>
      <c r="G48" s="480">
        <v>38</v>
      </c>
      <c r="H48" s="480">
        <v>27</v>
      </c>
      <c r="I48" s="849">
        <f>D48+F48+H48</f>
        <v>69</v>
      </c>
      <c r="J48" s="625">
        <f>C48+E48+G48</f>
        <v>92</v>
      </c>
      <c r="K48" s="318">
        <f t="shared" si="0"/>
        <v>161</v>
      </c>
      <c r="L48" s="476">
        <v>58</v>
      </c>
      <c r="M48" s="476">
        <v>3</v>
      </c>
      <c r="N48" s="476">
        <v>59</v>
      </c>
      <c r="O48" s="476">
        <v>3</v>
      </c>
      <c r="P48" s="476">
        <v>42</v>
      </c>
      <c r="Q48" s="476"/>
      <c r="R48" s="476">
        <v>44</v>
      </c>
      <c r="S48" s="476"/>
      <c r="T48" s="476">
        <v>30</v>
      </c>
      <c r="U48" s="476">
        <v>3</v>
      </c>
      <c r="V48" s="476">
        <v>43</v>
      </c>
      <c r="W48" s="476"/>
      <c r="X48" s="849">
        <f>M48+O48+Q48+S48+U48+W48</f>
        <v>9</v>
      </c>
      <c r="Y48" s="622">
        <f>L48+N48+P48+R48+T48+V48</f>
        <v>276</v>
      </c>
      <c r="Z48" s="318">
        <f>Y48+X48</f>
        <v>285</v>
      </c>
      <c r="AA48" s="849">
        <f>I48+X48</f>
        <v>78</v>
      </c>
      <c r="AB48" s="503">
        <f>Z48+K48</f>
        <v>446</v>
      </c>
    </row>
    <row r="49" spans="1:28" ht="13.5" x14ac:dyDescent="0.25">
      <c r="A49" s="684">
        <v>2102</v>
      </c>
      <c r="B49" s="488" t="s">
        <v>75</v>
      </c>
      <c r="C49" s="476">
        <v>8</v>
      </c>
      <c r="D49" s="476">
        <v>8</v>
      </c>
      <c r="E49" s="476">
        <v>6</v>
      </c>
      <c r="F49" s="476">
        <v>8</v>
      </c>
      <c r="G49" s="476">
        <v>11</v>
      </c>
      <c r="H49" s="476">
        <v>8</v>
      </c>
      <c r="I49" s="849">
        <f t="shared" ref="I49:I51" si="34">D49+F49+H49</f>
        <v>24</v>
      </c>
      <c r="J49" s="625">
        <f>C49+E49+G49</f>
        <v>25</v>
      </c>
      <c r="K49" s="318">
        <f t="shared" si="0"/>
        <v>49</v>
      </c>
      <c r="L49" s="476">
        <v>13</v>
      </c>
      <c r="M49" s="476">
        <v>3</v>
      </c>
      <c r="N49" s="476">
        <v>17</v>
      </c>
      <c r="O49" s="476"/>
      <c r="P49" s="476">
        <v>19</v>
      </c>
      <c r="Q49" s="476">
        <v>3</v>
      </c>
      <c r="R49" s="476">
        <v>22</v>
      </c>
      <c r="S49" s="476"/>
      <c r="T49" s="476">
        <v>20</v>
      </c>
      <c r="U49" s="476">
        <v>1</v>
      </c>
      <c r="V49" s="476">
        <v>23</v>
      </c>
      <c r="W49" s="476"/>
      <c r="X49" s="849">
        <f>M49+O49+Q49+S49+U49+W49</f>
        <v>7</v>
      </c>
      <c r="Y49" s="622">
        <f>L49+N49+P49+R49+T49+V49</f>
        <v>114</v>
      </c>
      <c r="Z49" s="318">
        <f>Y49+X49</f>
        <v>121</v>
      </c>
      <c r="AA49" s="849">
        <f>I49+X49</f>
        <v>31</v>
      </c>
      <c r="AB49" s="503">
        <f>Z49+K49</f>
        <v>170</v>
      </c>
    </row>
    <row r="50" spans="1:28" ht="13.5" x14ac:dyDescent="0.25">
      <c r="A50" s="684">
        <v>2103</v>
      </c>
      <c r="B50" s="488" t="s">
        <v>395</v>
      </c>
      <c r="C50" s="476">
        <v>8</v>
      </c>
      <c r="D50" s="476">
        <v>16</v>
      </c>
      <c r="E50" s="476">
        <v>7</v>
      </c>
      <c r="F50" s="476">
        <v>14</v>
      </c>
      <c r="G50" s="476">
        <v>10</v>
      </c>
      <c r="H50" s="476">
        <v>10</v>
      </c>
      <c r="I50" s="849">
        <f t="shared" si="34"/>
        <v>40</v>
      </c>
      <c r="J50" s="625">
        <f>C50+E50+G50</f>
        <v>25</v>
      </c>
      <c r="K50" s="318">
        <f t="shared" si="0"/>
        <v>65</v>
      </c>
      <c r="L50" s="476">
        <v>14</v>
      </c>
      <c r="M50" s="476">
        <v>7</v>
      </c>
      <c r="N50" s="476">
        <v>27</v>
      </c>
      <c r="O50" s="476">
        <v>2</v>
      </c>
      <c r="P50" s="476">
        <v>19</v>
      </c>
      <c r="Q50" s="476"/>
      <c r="R50" s="476">
        <v>35</v>
      </c>
      <c r="S50" s="476"/>
      <c r="T50" s="476">
        <v>11</v>
      </c>
      <c r="U50" s="476">
        <v>1</v>
      </c>
      <c r="V50" s="476">
        <v>18</v>
      </c>
      <c r="W50" s="476">
        <v>2</v>
      </c>
      <c r="X50" s="849">
        <f>M50+O50+Q50+S50+U50+W50</f>
        <v>12</v>
      </c>
      <c r="Y50" s="622">
        <f>L50+N50+P50+R50+T50+V50</f>
        <v>124</v>
      </c>
      <c r="Z50" s="318">
        <f>Y50+X50</f>
        <v>136</v>
      </c>
      <c r="AA50" s="849">
        <f>I50+X50</f>
        <v>52</v>
      </c>
      <c r="AB50" s="503">
        <f>Z50+K50</f>
        <v>201</v>
      </c>
    </row>
    <row r="51" spans="1:28" ht="13.5" x14ac:dyDescent="0.25">
      <c r="A51" s="684">
        <v>2104</v>
      </c>
      <c r="B51" s="488" t="s">
        <v>74</v>
      </c>
      <c r="C51" s="480">
        <v>29</v>
      </c>
      <c r="D51" s="480"/>
      <c r="E51" s="480">
        <v>42</v>
      </c>
      <c r="F51" s="480"/>
      <c r="G51" s="480">
        <v>43</v>
      </c>
      <c r="H51" s="480"/>
      <c r="I51" s="849">
        <f t="shared" si="34"/>
        <v>0</v>
      </c>
      <c r="J51" s="625">
        <f>C51+E51+G51</f>
        <v>114</v>
      </c>
      <c r="K51" s="318">
        <f t="shared" si="0"/>
        <v>114</v>
      </c>
      <c r="L51" s="476">
        <v>31</v>
      </c>
      <c r="M51" s="476"/>
      <c r="N51" s="476">
        <v>38</v>
      </c>
      <c r="O51" s="476"/>
      <c r="P51" s="476">
        <v>35</v>
      </c>
      <c r="Q51" s="476">
        <v>1</v>
      </c>
      <c r="R51" s="476">
        <v>41</v>
      </c>
      <c r="S51" s="476"/>
      <c r="T51" s="476">
        <v>37</v>
      </c>
      <c r="U51" s="476"/>
      <c r="V51" s="476">
        <v>34</v>
      </c>
      <c r="W51" s="476"/>
      <c r="X51" s="849">
        <f>M51+O51+Q51+S51+U51+W51</f>
        <v>1</v>
      </c>
      <c r="Y51" s="622">
        <f>L51+N51+P51+R51+T51+V51</f>
        <v>216</v>
      </c>
      <c r="Z51" s="318">
        <f>Y51+X51</f>
        <v>217</v>
      </c>
      <c r="AA51" s="849">
        <f>I51+X51</f>
        <v>1</v>
      </c>
      <c r="AB51" s="503">
        <f>Z51+K51</f>
        <v>331</v>
      </c>
    </row>
    <row r="52" spans="1:28" ht="13.5" x14ac:dyDescent="0.25">
      <c r="A52" s="684"/>
      <c r="B52" s="525" t="s">
        <v>76</v>
      </c>
      <c r="C52" s="525">
        <f>SUM(C48:C51)</f>
        <v>66</v>
      </c>
      <c r="D52" s="525">
        <f t="shared" ref="D52:J52" si="35">SUM(D48:D51)</f>
        <v>54</v>
      </c>
      <c r="E52" s="525">
        <f t="shared" si="35"/>
        <v>88</v>
      </c>
      <c r="F52" s="525">
        <f t="shared" si="35"/>
        <v>34</v>
      </c>
      <c r="G52" s="525">
        <f t="shared" si="35"/>
        <v>102</v>
      </c>
      <c r="H52" s="525">
        <f t="shared" si="35"/>
        <v>45</v>
      </c>
      <c r="I52" s="526">
        <f t="shared" si="35"/>
        <v>133</v>
      </c>
      <c r="J52" s="526">
        <f t="shared" si="35"/>
        <v>256</v>
      </c>
      <c r="K52" s="527">
        <f t="shared" si="0"/>
        <v>389</v>
      </c>
      <c r="L52" s="525">
        <f t="shared" ref="L52:AB52" si="36">SUM(L48:L51)</f>
        <v>116</v>
      </c>
      <c r="M52" s="525">
        <f t="shared" si="36"/>
        <v>13</v>
      </c>
      <c r="N52" s="525">
        <f t="shared" si="36"/>
        <v>141</v>
      </c>
      <c r="O52" s="525">
        <f t="shared" si="36"/>
        <v>5</v>
      </c>
      <c r="P52" s="525">
        <f t="shared" si="36"/>
        <v>115</v>
      </c>
      <c r="Q52" s="525">
        <f t="shared" si="36"/>
        <v>4</v>
      </c>
      <c r="R52" s="525">
        <f t="shared" si="36"/>
        <v>142</v>
      </c>
      <c r="S52" s="525">
        <f t="shared" si="36"/>
        <v>0</v>
      </c>
      <c r="T52" s="525">
        <f t="shared" si="36"/>
        <v>98</v>
      </c>
      <c r="U52" s="525">
        <f t="shared" si="36"/>
        <v>5</v>
      </c>
      <c r="V52" s="525">
        <f t="shared" si="36"/>
        <v>118</v>
      </c>
      <c r="W52" s="525">
        <f t="shared" si="36"/>
        <v>2</v>
      </c>
      <c r="X52" s="526">
        <f t="shared" si="36"/>
        <v>29</v>
      </c>
      <c r="Y52" s="526">
        <f t="shared" si="36"/>
        <v>730</v>
      </c>
      <c r="Z52" s="527">
        <f>Y52+X52</f>
        <v>759</v>
      </c>
      <c r="AA52" s="527">
        <f>I52+X52</f>
        <v>162</v>
      </c>
      <c r="AB52" s="526">
        <f t="shared" si="36"/>
        <v>1148</v>
      </c>
    </row>
    <row r="53" spans="1:28" ht="13.5" x14ac:dyDescent="0.25">
      <c r="A53" s="684"/>
      <c r="B53" s="496"/>
      <c r="C53" s="496"/>
      <c r="D53" s="496"/>
      <c r="E53" s="496"/>
      <c r="F53" s="496"/>
      <c r="G53" s="496"/>
      <c r="H53" s="496"/>
      <c r="I53" s="622"/>
      <c r="J53" s="625"/>
      <c r="K53" s="318"/>
      <c r="L53" s="496"/>
      <c r="M53" s="496"/>
      <c r="N53" s="496"/>
      <c r="O53" s="496"/>
      <c r="P53" s="496"/>
      <c r="Q53" s="496"/>
      <c r="R53" s="496"/>
      <c r="S53" s="496"/>
      <c r="T53" s="496"/>
      <c r="U53" s="496"/>
      <c r="V53" s="496"/>
      <c r="W53" s="496"/>
      <c r="X53" s="622"/>
      <c r="Y53" s="622"/>
      <c r="Z53" s="318"/>
      <c r="AA53" s="849"/>
      <c r="AB53" s="503"/>
    </row>
    <row r="54" spans="1:28" ht="13.5" x14ac:dyDescent="0.25">
      <c r="A54" s="684" t="s">
        <v>396</v>
      </c>
      <c r="B54" s="488" t="s">
        <v>77</v>
      </c>
      <c r="C54" s="476">
        <v>25</v>
      </c>
      <c r="D54" s="476"/>
      <c r="E54" s="476">
        <v>28</v>
      </c>
      <c r="F54" s="476"/>
      <c r="G54" s="476">
        <v>20</v>
      </c>
      <c r="H54" s="476">
        <v>4</v>
      </c>
      <c r="I54" s="849">
        <f>D54+F54+H54</f>
        <v>4</v>
      </c>
      <c r="J54" s="625">
        <f>C54+E54+G54</f>
        <v>73</v>
      </c>
      <c r="K54" s="318">
        <f t="shared" si="0"/>
        <v>77</v>
      </c>
      <c r="L54" s="476">
        <v>32</v>
      </c>
      <c r="M54" s="476">
        <v>2</v>
      </c>
      <c r="N54" s="476">
        <v>27</v>
      </c>
      <c r="O54" s="476"/>
      <c r="P54" s="476">
        <v>25</v>
      </c>
      <c r="Q54" s="476"/>
      <c r="R54" s="476">
        <v>23</v>
      </c>
      <c r="S54" s="476"/>
      <c r="T54" s="476">
        <v>17</v>
      </c>
      <c r="U54" s="476"/>
      <c r="V54" s="476">
        <v>30</v>
      </c>
      <c r="W54" s="476"/>
      <c r="X54" s="849">
        <f>M54+O54+Q54+S54+U54+W54</f>
        <v>2</v>
      </c>
      <c r="Y54" s="622">
        <f>L54+N54+P54+R54+T54+V54</f>
        <v>154</v>
      </c>
      <c r="Z54" s="318">
        <f>Y54+X54</f>
        <v>156</v>
      </c>
      <c r="AA54" s="849">
        <f>I54+X54</f>
        <v>6</v>
      </c>
      <c r="AB54" s="503">
        <f>Z54+K54</f>
        <v>233</v>
      </c>
    </row>
    <row r="55" spans="1:28" ht="13.5" x14ac:dyDescent="0.25">
      <c r="A55" s="684" t="s">
        <v>397</v>
      </c>
      <c r="B55" s="488" t="s">
        <v>78</v>
      </c>
      <c r="C55" s="476">
        <v>25</v>
      </c>
      <c r="D55" s="476"/>
      <c r="E55" s="476">
        <v>21</v>
      </c>
      <c r="F55" s="476"/>
      <c r="G55" s="476">
        <v>16</v>
      </c>
      <c r="H55" s="476">
        <v>3</v>
      </c>
      <c r="I55" s="849">
        <f t="shared" ref="I55:I56" si="37">D55+F55+H55</f>
        <v>3</v>
      </c>
      <c r="J55" s="625">
        <f>C55+E55+G55</f>
        <v>62</v>
      </c>
      <c r="K55" s="318">
        <f t="shared" si="0"/>
        <v>65</v>
      </c>
      <c r="L55" s="476">
        <v>18</v>
      </c>
      <c r="M55" s="476">
        <v>4</v>
      </c>
      <c r="N55" s="476">
        <v>20</v>
      </c>
      <c r="O55" s="476"/>
      <c r="P55" s="476">
        <v>23</v>
      </c>
      <c r="Q55" s="476"/>
      <c r="R55" s="476">
        <v>18</v>
      </c>
      <c r="S55" s="476"/>
      <c r="T55" s="476">
        <v>22</v>
      </c>
      <c r="U55" s="476"/>
      <c r="V55" s="476">
        <v>16</v>
      </c>
      <c r="W55" s="476"/>
      <c r="X55" s="849">
        <f t="shared" ref="X55:X56" si="38">M55+O55+Q55+S55+U55+W55</f>
        <v>4</v>
      </c>
      <c r="Y55" s="622">
        <f>L55+N55+P55+R55+T55+V55</f>
        <v>117</v>
      </c>
      <c r="Z55" s="318">
        <f>Y55+X55</f>
        <v>121</v>
      </c>
      <c r="AA55" s="849">
        <f>I55+X55</f>
        <v>7</v>
      </c>
      <c r="AB55" s="503">
        <f>Z55+K55</f>
        <v>186</v>
      </c>
    </row>
    <row r="56" spans="1:28" ht="13.5" x14ac:dyDescent="0.25">
      <c r="A56" s="684">
        <v>2122</v>
      </c>
      <c r="B56" s="488" t="s">
        <v>79</v>
      </c>
      <c r="C56" s="476">
        <v>22</v>
      </c>
      <c r="D56" s="476"/>
      <c r="E56" s="476">
        <v>28</v>
      </c>
      <c r="F56" s="476"/>
      <c r="G56" s="476">
        <v>39</v>
      </c>
      <c r="H56" s="476"/>
      <c r="I56" s="849">
        <f t="shared" si="37"/>
        <v>0</v>
      </c>
      <c r="J56" s="625">
        <f>C56+E56+G56</f>
        <v>89</v>
      </c>
      <c r="K56" s="318">
        <f t="shared" si="0"/>
        <v>89</v>
      </c>
      <c r="L56" s="488">
        <v>20</v>
      </c>
      <c r="M56" s="488"/>
      <c r="N56" s="488">
        <v>34</v>
      </c>
      <c r="O56" s="488"/>
      <c r="P56" s="488">
        <v>26</v>
      </c>
      <c r="Q56" s="488"/>
      <c r="R56" s="488">
        <v>23</v>
      </c>
      <c r="S56" s="488"/>
      <c r="T56" s="488">
        <v>8</v>
      </c>
      <c r="U56" s="488">
        <v>1</v>
      </c>
      <c r="V56" s="488">
        <v>11</v>
      </c>
      <c r="W56" s="488"/>
      <c r="X56" s="849">
        <f t="shared" si="38"/>
        <v>1</v>
      </c>
      <c r="Y56" s="622">
        <f>L56+N56+P56+R56+T56+V56</f>
        <v>122</v>
      </c>
      <c r="Z56" s="318">
        <f>Y56+X56</f>
        <v>123</v>
      </c>
      <c r="AA56" s="849">
        <f>I56+X56</f>
        <v>1</v>
      </c>
      <c r="AB56" s="503">
        <f>Z56+K56</f>
        <v>212</v>
      </c>
    </row>
    <row r="57" spans="1:28" ht="13.5" x14ac:dyDescent="0.25">
      <c r="A57" s="684"/>
      <c r="B57" s="525" t="s">
        <v>80</v>
      </c>
      <c r="C57" s="525">
        <f t="shared" ref="C57:AB57" si="39">C54+C55+C56</f>
        <v>72</v>
      </c>
      <c r="D57" s="525">
        <f t="shared" si="39"/>
        <v>0</v>
      </c>
      <c r="E57" s="525">
        <f t="shared" si="39"/>
        <v>77</v>
      </c>
      <c r="F57" s="525">
        <f t="shared" si="39"/>
        <v>0</v>
      </c>
      <c r="G57" s="525">
        <f t="shared" si="39"/>
        <v>75</v>
      </c>
      <c r="H57" s="525">
        <f t="shared" si="39"/>
        <v>7</v>
      </c>
      <c r="I57" s="526">
        <f t="shared" si="39"/>
        <v>7</v>
      </c>
      <c r="J57" s="526">
        <f t="shared" si="39"/>
        <v>224</v>
      </c>
      <c r="K57" s="527">
        <f t="shared" si="0"/>
        <v>231</v>
      </c>
      <c r="L57" s="525">
        <f t="shared" si="39"/>
        <v>70</v>
      </c>
      <c r="M57" s="525">
        <f t="shared" si="39"/>
        <v>6</v>
      </c>
      <c r="N57" s="525">
        <f t="shared" si="39"/>
        <v>81</v>
      </c>
      <c r="O57" s="525">
        <f t="shared" si="39"/>
        <v>0</v>
      </c>
      <c r="P57" s="525">
        <f t="shared" si="39"/>
        <v>74</v>
      </c>
      <c r="Q57" s="525">
        <f t="shared" si="39"/>
        <v>0</v>
      </c>
      <c r="R57" s="525">
        <f t="shared" si="39"/>
        <v>64</v>
      </c>
      <c r="S57" s="525">
        <f t="shared" si="39"/>
        <v>0</v>
      </c>
      <c r="T57" s="525">
        <f t="shared" si="39"/>
        <v>47</v>
      </c>
      <c r="U57" s="525">
        <f t="shared" si="39"/>
        <v>1</v>
      </c>
      <c r="V57" s="525">
        <f t="shared" si="39"/>
        <v>57</v>
      </c>
      <c r="W57" s="525">
        <f t="shared" si="39"/>
        <v>0</v>
      </c>
      <c r="X57" s="526">
        <f t="shared" si="39"/>
        <v>7</v>
      </c>
      <c r="Y57" s="526">
        <f t="shared" si="39"/>
        <v>393</v>
      </c>
      <c r="Z57" s="527">
        <f>Y57+X57</f>
        <v>400</v>
      </c>
      <c r="AA57" s="527">
        <f>I57+X57</f>
        <v>14</v>
      </c>
      <c r="AB57" s="526">
        <f t="shared" si="39"/>
        <v>631</v>
      </c>
    </row>
    <row r="58" spans="1:28" ht="13.5" x14ac:dyDescent="0.25">
      <c r="A58" s="684"/>
      <c r="B58" s="496"/>
      <c r="C58" s="496"/>
      <c r="D58" s="496"/>
      <c r="E58" s="496"/>
      <c r="F58" s="496"/>
      <c r="G58" s="496"/>
      <c r="H58" s="496"/>
      <c r="I58" s="622"/>
      <c r="J58" s="625"/>
      <c r="K58" s="318"/>
      <c r="L58" s="496"/>
      <c r="M58" s="496"/>
      <c r="N58" s="496"/>
      <c r="O58" s="496"/>
      <c r="P58" s="496"/>
      <c r="Q58" s="496"/>
      <c r="R58" s="496"/>
      <c r="S58" s="496"/>
      <c r="T58" s="496"/>
      <c r="U58" s="496"/>
      <c r="V58" s="496"/>
      <c r="W58" s="496"/>
      <c r="X58" s="622"/>
      <c r="Y58" s="622"/>
      <c r="Z58" s="318"/>
      <c r="AA58" s="849"/>
      <c r="AB58" s="503"/>
    </row>
    <row r="59" spans="1:28" ht="13.5" x14ac:dyDescent="0.25">
      <c r="A59" s="684" t="s">
        <v>398</v>
      </c>
      <c r="B59" s="488" t="s">
        <v>81</v>
      </c>
      <c r="C59" s="476">
        <v>19</v>
      </c>
      <c r="D59" s="476"/>
      <c r="E59" s="476">
        <v>28</v>
      </c>
      <c r="F59" s="476"/>
      <c r="G59" s="476">
        <v>25</v>
      </c>
      <c r="H59" s="476"/>
      <c r="I59" s="849">
        <f>D59+F59+H59</f>
        <v>0</v>
      </c>
      <c r="J59" s="625">
        <f>C59+E59+G59</f>
        <v>72</v>
      </c>
      <c r="K59" s="318">
        <f t="shared" si="0"/>
        <v>72</v>
      </c>
      <c r="L59" s="476">
        <v>16</v>
      </c>
      <c r="M59" s="476"/>
      <c r="N59" s="476">
        <v>12</v>
      </c>
      <c r="O59" s="476"/>
      <c r="P59" s="476">
        <v>17</v>
      </c>
      <c r="Q59" s="476"/>
      <c r="R59" s="476">
        <v>17</v>
      </c>
      <c r="S59" s="476"/>
      <c r="T59" s="476">
        <v>16</v>
      </c>
      <c r="U59" s="476"/>
      <c r="V59" s="476">
        <v>13</v>
      </c>
      <c r="W59" s="476"/>
      <c r="X59" s="849">
        <f>M59+O59+Q59+S59+U59+W59</f>
        <v>0</v>
      </c>
      <c r="Y59" s="622">
        <f>L59+N59+P59+R59+T59+V59</f>
        <v>91</v>
      </c>
      <c r="Z59" s="318">
        <f>Y59+X59</f>
        <v>91</v>
      </c>
      <c r="AA59" s="849">
        <f>I59+X59</f>
        <v>0</v>
      </c>
      <c r="AB59" s="503">
        <f>Z59+K59</f>
        <v>163</v>
      </c>
    </row>
    <row r="60" spans="1:28" ht="13.5" x14ac:dyDescent="0.25">
      <c r="A60" s="684" t="s">
        <v>399</v>
      </c>
      <c r="B60" s="488" t="s">
        <v>308</v>
      </c>
      <c r="C60" s="476">
        <v>20</v>
      </c>
      <c r="D60" s="476">
        <v>11</v>
      </c>
      <c r="E60" s="476">
        <v>19</v>
      </c>
      <c r="F60" s="476"/>
      <c r="G60" s="476">
        <v>21</v>
      </c>
      <c r="H60" s="476">
        <v>2</v>
      </c>
      <c r="I60" s="849">
        <f>D60+F60+H60</f>
        <v>13</v>
      </c>
      <c r="J60" s="625">
        <f>C60+E60+G60</f>
        <v>60</v>
      </c>
      <c r="K60" s="318">
        <f t="shared" si="0"/>
        <v>73</v>
      </c>
      <c r="L60" s="476">
        <v>22</v>
      </c>
      <c r="M60" s="476">
        <v>1</v>
      </c>
      <c r="N60" s="476">
        <v>18</v>
      </c>
      <c r="O60" s="476"/>
      <c r="P60" s="476">
        <v>20</v>
      </c>
      <c r="Q60" s="476"/>
      <c r="R60" s="476">
        <v>19</v>
      </c>
      <c r="S60" s="476"/>
      <c r="T60" s="476">
        <v>15</v>
      </c>
      <c r="U60" s="476">
        <v>1</v>
      </c>
      <c r="V60" s="476">
        <v>15</v>
      </c>
      <c r="W60" s="476"/>
      <c r="X60" s="849">
        <f>M60+O60+Q60+S60+U60+W60</f>
        <v>2</v>
      </c>
      <c r="Y60" s="622">
        <f>L60+N60+P60+R60+T60+V60</f>
        <v>109</v>
      </c>
      <c r="Z60" s="318">
        <f>Y60+X60</f>
        <v>111</v>
      </c>
      <c r="AA60" s="849">
        <f>I60+X60</f>
        <v>15</v>
      </c>
      <c r="AB60" s="503">
        <f>Z60+K60</f>
        <v>184</v>
      </c>
    </row>
    <row r="61" spans="1:28" ht="13.5" x14ac:dyDescent="0.25">
      <c r="A61" s="684" t="s">
        <v>401</v>
      </c>
      <c r="B61" s="488" t="s">
        <v>82</v>
      </c>
      <c r="C61" s="476">
        <v>11</v>
      </c>
      <c r="D61" s="476"/>
      <c r="E61" s="476">
        <v>17</v>
      </c>
      <c r="F61" s="476"/>
      <c r="G61" s="476">
        <v>11</v>
      </c>
      <c r="H61" s="476"/>
      <c r="I61" s="849">
        <f t="shared" ref="I61:I62" si="40">D61+F61+H61</f>
        <v>0</v>
      </c>
      <c r="J61" s="625">
        <f>C61+E61+G61</f>
        <v>39</v>
      </c>
      <c r="K61" s="318">
        <f t="shared" si="0"/>
        <v>39</v>
      </c>
      <c r="L61" s="476">
        <v>14</v>
      </c>
      <c r="M61" s="476"/>
      <c r="N61" s="476">
        <v>11</v>
      </c>
      <c r="O61" s="476"/>
      <c r="P61" s="476">
        <v>15</v>
      </c>
      <c r="Q61" s="476"/>
      <c r="R61" s="476">
        <v>15</v>
      </c>
      <c r="S61" s="476"/>
      <c r="T61" s="476">
        <v>9</v>
      </c>
      <c r="U61" s="476"/>
      <c r="V61" s="476">
        <v>16</v>
      </c>
      <c r="W61" s="476"/>
      <c r="X61" s="849">
        <f t="shared" ref="X61:X62" si="41">M61+O61+Q61+S61+U61+W61</f>
        <v>0</v>
      </c>
      <c r="Y61" s="622">
        <f>L61+N61+P61+R61+T61+V61</f>
        <v>80</v>
      </c>
      <c r="Z61" s="318">
        <f>Y61+X61</f>
        <v>80</v>
      </c>
      <c r="AA61" s="849">
        <f>I61+X61</f>
        <v>0</v>
      </c>
      <c r="AB61" s="503">
        <f>Z61+K61</f>
        <v>119</v>
      </c>
    </row>
    <row r="62" spans="1:28" ht="13.5" x14ac:dyDescent="0.25">
      <c r="A62" s="684" t="s">
        <v>402</v>
      </c>
      <c r="B62" s="488" t="s">
        <v>400</v>
      </c>
      <c r="C62" s="476">
        <v>18</v>
      </c>
      <c r="D62" s="476"/>
      <c r="E62" s="476">
        <v>10</v>
      </c>
      <c r="F62" s="476"/>
      <c r="G62" s="476">
        <v>10</v>
      </c>
      <c r="H62" s="476"/>
      <c r="I62" s="849">
        <f t="shared" si="40"/>
        <v>0</v>
      </c>
      <c r="J62" s="625">
        <f>C62+E62+G62</f>
        <v>38</v>
      </c>
      <c r="K62" s="318">
        <f t="shared" si="0"/>
        <v>38</v>
      </c>
      <c r="L62" s="476">
        <v>11</v>
      </c>
      <c r="M62" s="476"/>
      <c r="N62" s="476">
        <v>9</v>
      </c>
      <c r="O62" s="476"/>
      <c r="P62" s="476">
        <v>12</v>
      </c>
      <c r="Q62" s="476"/>
      <c r="R62" s="476">
        <v>16</v>
      </c>
      <c r="S62" s="476"/>
      <c r="T62" s="476">
        <v>12</v>
      </c>
      <c r="U62" s="476"/>
      <c r="V62" s="476">
        <v>11</v>
      </c>
      <c r="W62" s="476"/>
      <c r="X62" s="849">
        <f t="shared" si="41"/>
        <v>0</v>
      </c>
      <c r="Y62" s="622">
        <f>L62+N62+P62+R62+T62+V62</f>
        <v>71</v>
      </c>
      <c r="Z62" s="318">
        <f>Y62+X62</f>
        <v>71</v>
      </c>
      <c r="AA62" s="849">
        <f>I62+X62</f>
        <v>0</v>
      </c>
      <c r="AB62" s="503">
        <f>Z62+K62</f>
        <v>109</v>
      </c>
    </row>
    <row r="63" spans="1:28" ht="13.5" x14ac:dyDescent="0.25">
      <c r="A63" s="684"/>
      <c r="B63" s="525" t="s">
        <v>83</v>
      </c>
      <c r="C63" s="525">
        <f>SUM(C59:C62)</f>
        <v>68</v>
      </c>
      <c r="D63" s="525">
        <f t="shared" ref="D63:J63" si="42">SUM(D59:D62)</f>
        <v>11</v>
      </c>
      <c r="E63" s="525">
        <f t="shared" si="42"/>
        <v>74</v>
      </c>
      <c r="F63" s="525">
        <f t="shared" si="42"/>
        <v>0</v>
      </c>
      <c r="G63" s="525">
        <f t="shared" si="42"/>
        <v>67</v>
      </c>
      <c r="H63" s="525">
        <f t="shared" si="42"/>
        <v>2</v>
      </c>
      <c r="I63" s="526">
        <f t="shared" si="42"/>
        <v>13</v>
      </c>
      <c r="J63" s="526">
        <f t="shared" si="42"/>
        <v>209</v>
      </c>
      <c r="K63" s="527">
        <f t="shared" si="0"/>
        <v>222</v>
      </c>
      <c r="L63" s="525">
        <f t="shared" ref="L63:AB63" si="43">SUM(L59:L62)</f>
        <v>63</v>
      </c>
      <c r="M63" s="525">
        <f t="shared" si="43"/>
        <v>1</v>
      </c>
      <c r="N63" s="525">
        <f t="shared" si="43"/>
        <v>50</v>
      </c>
      <c r="O63" s="525">
        <f t="shared" si="43"/>
        <v>0</v>
      </c>
      <c r="P63" s="525">
        <f t="shared" si="43"/>
        <v>64</v>
      </c>
      <c r="Q63" s="525">
        <f t="shared" si="43"/>
        <v>0</v>
      </c>
      <c r="R63" s="525">
        <f t="shared" si="43"/>
        <v>67</v>
      </c>
      <c r="S63" s="525">
        <f t="shared" si="43"/>
        <v>0</v>
      </c>
      <c r="T63" s="525">
        <f t="shared" si="43"/>
        <v>52</v>
      </c>
      <c r="U63" s="525">
        <f t="shared" si="43"/>
        <v>1</v>
      </c>
      <c r="V63" s="525">
        <f t="shared" si="43"/>
        <v>55</v>
      </c>
      <c r="W63" s="525">
        <f t="shared" si="43"/>
        <v>0</v>
      </c>
      <c r="X63" s="526">
        <f t="shared" si="43"/>
        <v>2</v>
      </c>
      <c r="Y63" s="526">
        <f t="shared" si="43"/>
        <v>351</v>
      </c>
      <c r="Z63" s="527">
        <f>Y63+X63</f>
        <v>353</v>
      </c>
      <c r="AA63" s="527">
        <f>I63+X63</f>
        <v>15</v>
      </c>
      <c r="AB63" s="526">
        <f t="shared" si="43"/>
        <v>575</v>
      </c>
    </row>
    <row r="64" spans="1:28" ht="13.5" x14ac:dyDescent="0.25">
      <c r="A64" s="684"/>
      <c r="B64" s="487"/>
      <c r="C64" s="487"/>
      <c r="D64" s="487"/>
      <c r="E64" s="487"/>
      <c r="F64" s="487"/>
      <c r="G64" s="487"/>
      <c r="H64" s="487"/>
      <c r="I64" s="622"/>
      <c r="J64" s="622"/>
      <c r="K64" s="318"/>
      <c r="L64" s="487"/>
      <c r="M64" s="487"/>
      <c r="N64" s="487"/>
      <c r="O64" s="487"/>
      <c r="P64" s="487"/>
      <c r="Q64" s="487"/>
      <c r="R64" s="487"/>
      <c r="S64" s="487"/>
      <c r="T64" s="487"/>
      <c r="U64" s="487"/>
      <c r="V64" s="487"/>
      <c r="W64" s="487"/>
      <c r="X64" s="622"/>
      <c r="Y64" s="622"/>
      <c r="Z64" s="318"/>
      <c r="AA64" s="849"/>
      <c r="AB64" s="214"/>
    </row>
    <row r="65" spans="1:28" ht="13.5" x14ac:dyDescent="0.25">
      <c r="A65" s="684">
        <v>2131</v>
      </c>
      <c r="B65" s="491" t="s">
        <v>86</v>
      </c>
      <c r="C65" s="232">
        <v>27</v>
      </c>
      <c r="D65" s="232"/>
      <c r="E65" s="232">
        <v>14</v>
      </c>
      <c r="F65" s="232"/>
      <c r="G65" s="232">
        <v>29</v>
      </c>
      <c r="H65" s="232"/>
      <c r="I65" s="849">
        <f>D65+F65+H65</f>
        <v>0</v>
      </c>
      <c r="J65" s="622">
        <f>G65+E65+C65</f>
        <v>70</v>
      </c>
      <c r="K65" s="318">
        <f t="shared" si="0"/>
        <v>70</v>
      </c>
      <c r="L65" s="232">
        <v>21</v>
      </c>
      <c r="M65" s="232"/>
      <c r="N65" s="232">
        <v>23</v>
      </c>
      <c r="O65" s="232"/>
      <c r="P65" s="232">
        <v>22</v>
      </c>
      <c r="Q65" s="232"/>
      <c r="R65" s="232">
        <v>18</v>
      </c>
      <c r="S65" s="232"/>
      <c r="T65" s="232">
        <v>9</v>
      </c>
      <c r="U65" s="232"/>
      <c r="V65" s="232">
        <v>10</v>
      </c>
      <c r="W65" s="232"/>
      <c r="X65" s="849">
        <f>M65+O65+Q65+S65+U65+W65</f>
        <v>0</v>
      </c>
      <c r="Y65" s="622">
        <f>L65+N65+P65+R65+T65+V65</f>
        <v>103</v>
      </c>
      <c r="Z65" s="318">
        <f>Y65+X65</f>
        <v>103</v>
      </c>
      <c r="AA65" s="849">
        <f>I65+X65</f>
        <v>0</v>
      </c>
      <c r="AB65" s="214">
        <f>Z65+K65</f>
        <v>173</v>
      </c>
    </row>
    <row r="66" spans="1:28" ht="13.5" x14ac:dyDescent="0.25">
      <c r="A66" s="684" t="s">
        <v>403</v>
      </c>
      <c r="B66" s="488" t="s">
        <v>85</v>
      </c>
      <c r="C66" s="476">
        <v>18</v>
      </c>
      <c r="D66" s="476"/>
      <c r="E66" s="476">
        <v>24</v>
      </c>
      <c r="F66" s="476"/>
      <c r="G66" s="476">
        <v>24</v>
      </c>
      <c r="H66" s="476">
        <v>1</v>
      </c>
      <c r="I66" s="849">
        <f t="shared" ref="I66:I68" si="44">D66+F66+H66</f>
        <v>1</v>
      </c>
      <c r="J66" s="622">
        <f>G66+E66+C66</f>
        <v>66</v>
      </c>
      <c r="K66" s="318">
        <f t="shared" si="0"/>
        <v>67</v>
      </c>
      <c r="L66" s="476">
        <v>17</v>
      </c>
      <c r="M66" s="476">
        <v>1</v>
      </c>
      <c r="N66" s="476">
        <v>23</v>
      </c>
      <c r="O66" s="476">
        <v>1</v>
      </c>
      <c r="P66" s="476">
        <v>18</v>
      </c>
      <c r="Q66" s="476">
        <v>2</v>
      </c>
      <c r="R66" s="476">
        <v>11</v>
      </c>
      <c r="S66" s="476"/>
      <c r="T66" s="476">
        <v>19</v>
      </c>
      <c r="U66" s="476">
        <v>1</v>
      </c>
      <c r="V66" s="476">
        <v>18</v>
      </c>
      <c r="W66" s="476"/>
      <c r="X66" s="849">
        <f t="shared" ref="X66:X68" si="45">M66+O66+Q66+S66+U66+W66</f>
        <v>5</v>
      </c>
      <c r="Y66" s="622">
        <f>L66+N66+P66+R66+T66+V66</f>
        <v>106</v>
      </c>
      <c r="Z66" s="318">
        <f>Y66+X66</f>
        <v>111</v>
      </c>
      <c r="AA66" s="849">
        <f>I66+X66</f>
        <v>6</v>
      </c>
      <c r="AB66" s="214">
        <f>Z66+K66</f>
        <v>178</v>
      </c>
    </row>
    <row r="67" spans="1:28" ht="13.5" x14ac:dyDescent="0.25">
      <c r="A67" s="684" t="s">
        <v>404</v>
      </c>
      <c r="B67" s="488" t="s">
        <v>281</v>
      </c>
      <c r="C67" s="476">
        <v>24</v>
      </c>
      <c r="D67" s="476">
        <v>1</v>
      </c>
      <c r="E67" s="476">
        <v>17</v>
      </c>
      <c r="F67" s="476"/>
      <c r="G67" s="476">
        <v>27</v>
      </c>
      <c r="H67" s="476"/>
      <c r="I67" s="849">
        <f t="shared" si="44"/>
        <v>1</v>
      </c>
      <c r="J67" s="622">
        <f>G67+E67+C67</f>
        <v>68</v>
      </c>
      <c r="K67" s="318">
        <f t="shared" si="0"/>
        <v>69</v>
      </c>
      <c r="L67" s="476">
        <v>21</v>
      </c>
      <c r="M67" s="476"/>
      <c r="N67" s="476">
        <v>23</v>
      </c>
      <c r="O67" s="476"/>
      <c r="P67" s="476">
        <v>21</v>
      </c>
      <c r="Q67" s="476"/>
      <c r="R67" s="476">
        <v>18</v>
      </c>
      <c r="S67" s="476"/>
      <c r="T67" s="476">
        <v>8</v>
      </c>
      <c r="U67" s="476"/>
      <c r="V67" s="476">
        <v>9</v>
      </c>
      <c r="W67" s="476"/>
      <c r="X67" s="849">
        <f t="shared" si="45"/>
        <v>0</v>
      </c>
      <c r="Y67" s="622">
        <f>L67+N67+P67+R67+T67+V67</f>
        <v>100</v>
      </c>
      <c r="Z67" s="318">
        <f>Y67+X67</f>
        <v>100</v>
      </c>
      <c r="AA67" s="849">
        <f>I67+X67</f>
        <v>1</v>
      </c>
      <c r="AB67" s="214">
        <f>Z67+K67</f>
        <v>169</v>
      </c>
    </row>
    <row r="68" spans="1:28" ht="13.5" x14ac:dyDescent="0.25">
      <c r="A68" s="684">
        <v>2133</v>
      </c>
      <c r="B68" s="488" t="s">
        <v>84</v>
      </c>
      <c r="C68" s="476">
        <v>38</v>
      </c>
      <c r="D68" s="476"/>
      <c r="E68" s="476">
        <v>53</v>
      </c>
      <c r="F68" s="476"/>
      <c r="G68" s="476">
        <v>35</v>
      </c>
      <c r="H68" s="476"/>
      <c r="I68" s="849">
        <f t="shared" si="44"/>
        <v>0</v>
      </c>
      <c r="J68" s="622">
        <f>G68+E68+C68</f>
        <v>126</v>
      </c>
      <c r="K68" s="318">
        <f t="shared" si="0"/>
        <v>126</v>
      </c>
      <c r="L68" s="476">
        <v>56</v>
      </c>
      <c r="M68" s="476">
        <v>3</v>
      </c>
      <c r="N68" s="476">
        <v>56</v>
      </c>
      <c r="O68" s="476"/>
      <c r="P68" s="476">
        <v>48</v>
      </c>
      <c r="Q68" s="476">
        <v>2</v>
      </c>
      <c r="R68" s="476">
        <v>37</v>
      </c>
      <c r="S68" s="476"/>
      <c r="T68" s="476">
        <v>48</v>
      </c>
      <c r="U68" s="476"/>
      <c r="V68" s="476">
        <v>48</v>
      </c>
      <c r="W68" s="476">
        <v>2</v>
      </c>
      <c r="X68" s="849">
        <f t="shared" si="45"/>
        <v>7</v>
      </c>
      <c r="Y68" s="622">
        <f>L68+N68+P68+R68+T68+V68</f>
        <v>293</v>
      </c>
      <c r="Z68" s="318">
        <f>Y68+X68</f>
        <v>300</v>
      </c>
      <c r="AA68" s="849">
        <f>I68+X68</f>
        <v>7</v>
      </c>
      <c r="AB68" s="214">
        <f>Z68+K68</f>
        <v>426</v>
      </c>
    </row>
    <row r="69" spans="1:28" ht="13.5" x14ac:dyDescent="0.25">
      <c r="A69" s="684"/>
      <c r="B69" s="525" t="s">
        <v>87</v>
      </c>
      <c r="C69" s="525">
        <f>SUM(C65:C68)</f>
        <v>107</v>
      </c>
      <c r="D69" s="525">
        <f t="shared" ref="D69:J69" si="46">SUM(D65:D68)</f>
        <v>1</v>
      </c>
      <c r="E69" s="525">
        <f t="shared" si="46"/>
        <v>108</v>
      </c>
      <c r="F69" s="525">
        <f t="shared" si="46"/>
        <v>0</v>
      </c>
      <c r="G69" s="525">
        <f t="shared" si="46"/>
        <v>115</v>
      </c>
      <c r="H69" s="525">
        <f t="shared" si="46"/>
        <v>1</v>
      </c>
      <c r="I69" s="526">
        <f t="shared" si="46"/>
        <v>2</v>
      </c>
      <c r="J69" s="526">
        <f t="shared" si="46"/>
        <v>330</v>
      </c>
      <c r="K69" s="527">
        <f t="shared" si="0"/>
        <v>332</v>
      </c>
      <c r="L69" s="525">
        <f t="shared" ref="L69:AB69" si="47">SUM(L65:L68)</f>
        <v>115</v>
      </c>
      <c r="M69" s="525">
        <f t="shared" si="47"/>
        <v>4</v>
      </c>
      <c r="N69" s="525">
        <f t="shared" si="47"/>
        <v>125</v>
      </c>
      <c r="O69" s="525">
        <f t="shared" si="47"/>
        <v>1</v>
      </c>
      <c r="P69" s="525">
        <f t="shared" si="47"/>
        <v>109</v>
      </c>
      <c r="Q69" s="525">
        <f t="shared" si="47"/>
        <v>4</v>
      </c>
      <c r="R69" s="525">
        <f t="shared" si="47"/>
        <v>84</v>
      </c>
      <c r="S69" s="525">
        <f t="shared" si="47"/>
        <v>0</v>
      </c>
      <c r="T69" s="525">
        <f t="shared" si="47"/>
        <v>84</v>
      </c>
      <c r="U69" s="525">
        <f t="shared" si="47"/>
        <v>1</v>
      </c>
      <c r="V69" s="525">
        <f t="shared" si="47"/>
        <v>85</v>
      </c>
      <c r="W69" s="525">
        <f t="shared" si="47"/>
        <v>2</v>
      </c>
      <c r="X69" s="526">
        <f t="shared" si="47"/>
        <v>12</v>
      </c>
      <c r="Y69" s="526">
        <f t="shared" si="47"/>
        <v>602</v>
      </c>
      <c r="Z69" s="527">
        <f>Y69+X69</f>
        <v>614</v>
      </c>
      <c r="AA69" s="527">
        <f>I69+X69</f>
        <v>14</v>
      </c>
      <c r="AB69" s="526">
        <f t="shared" si="47"/>
        <v>946</v>
      </c>
    </row>
    <row r="70" spans="1:28" ht="13.5" x14ac:dyDescent="0.25">
      <c r="A70" s="684"/>
      <c r="B70" s="496"/>
      <c r="C70" s="496"/>
      <c r="D70" s="496"/>
      <c r="E70" s="496"/>
      <c r="F70" s="496"/>
      <c r="G70" s="496"/>
      <c r="H70" s="496"/>
      <c r="I70" s="622"/>
      <c r="J70" s="625"/>
      <c r="K70" s="318"/>
      <c r="L70" s="496"/>
      <c r="M70" s="496"/>
      <c r="N70" s="496"/>
      <c r="O70" s="496"/>
      <c r="P70" s="496"/>
      <c r="Q70" s="496"/>
      <c r="R70" s="496"/>
      <c r="S70" s="496"/>
      <c r="T70" s="496"/>
      <c r="U70" s="496"/>
      <c r="V70" s="496"/>
      <c r="W70" s="496"/>
      <c r="X70" s="622"/>
      <c r="Y70" s="622"/>
      <c r="Z70" s="318"/>
      <c r="AA70" s="849"/>
      <c r="AB70" s="503"/>
    </row>
    <row r="71" spans="1:28" ht="13.5" x14ac:dyDescent="0.25">
      <c r="A71" s="684" t="s">
        <v>405</v>
      </c>
      <c r="B71" s="488" t="s">
        <v>90</v>
      </c>
      <c r="C71" s="476">
        <v>13</v>
      </c>
      <c r="D71" s="476"/>
      <c r="E71" s="476">
        <v>19</v>
      </c>
      <c r="F71" s="476"/>
      <c r="G71" s="488">
        <v>9</v>
      </c>
      <c r="H71" s="488"/>
      <c r="I71" s="849">
        <f>D71+F71+H71</f>
        <v>0</v>
      </c>
      <c r="J71" s="625">
        <f>C71+E71+G71</f>
        <v>41</v>
      </c>
      <c r="K71" s="318">
        <f t="shared" ref="K71:K81" si="48">J71+I71</f>
        <v>41</v>
      </c>
      <c r="L71" s="488">
        <v>22</v>
      </c>
      <c r="M71" s="488"/>
      <c r="N71" s="488">
        <v>13</v>
      </c>
      <c r="O71" s="488"/>
      <c r="P71" s="488">
        <v>11</v>
      </c>
      <c r="Q71" s="488"/>
      <c r="R71" s="488">
        <v>9</v>
      </c>
      <c r="S71" s="488"/>
      <c r="T71" s="488">
        <v>12</v>
      </c>
      <c r="U71" s="488"/>
      <c r="V71" s="488">
        <v>7</v>
      </c>
      <c r="W71" s="488"/>
      <c r="X71" s="849">
        <f>M71+O71+Q71+S71+U71+W71</f>
        <v>0</v>
      </c>
      <c r="Y71" s="622">
        <f t="shared" ref="Y71:Y80" si="49">L71+N71+P71+R71+T71+V71</f>
        <v>74</v>
      </c>
      <c r="Z71" s="318">
        <f t="shared" ref="Z71:Z81" si="50">Y71+X71</f>
        <v>74</v>
      </c>
      <c r="AA71" s="849">
        <f t="shared" ref="AA71:AA81" si="51">I71+X71</f>
        <v>0</v>
      </c>
      <c r="AB71" s="503">
        <f t="shared" ref="AB71:AB80" si="52">Z71+K71</f>
        <v>115</v>
      </c>
    </row>
    <row r="72" spans="1:28" ht="13.5" x14ac:dyDescent="0.25">
      <c r="A72" s="684" t="s">
        <v>406</v>
      </c>
      <c r="B72" s="488" t="s">
        <v>96</v>
      </c>
      <c r="C72" s="476">
        <v>8</v>
      </c>
      <c r="D72" s="476"/>
      <c r="E72" s="476">
        <v>7</v>
      </c>
      <c r="F72" s="476"/>
      <c r="G72" s="488">
        <v>4</v>
      </c>
      <c r="H72" s="488"/>
      <c r="I72" s="849">
        <f t="shared" ref="I72:I80" si="53">D72+F72+H72</f>
        <v>0</v>
      </c>
      <c r="J72" s="625">
        <f>C72+E72+G72</f>
        <v>19</v>
      </c>
      <c r="K72" s="318">
        <f t="shared" si="48"/>
        <v>19</v>
      </c>
      <c r="L72" s="488">
        <v>8</v>
      </c>
      <c r="M72" s="488"/>
      <c r="N72" s="488">
        <v>2</v>
      </c>
      <c r="O72" s="488"/>
      <c r="P72" s="488">
        <v>3</v>
      </c>
      <c r="Q72" s="488"/>
      <c r="R72" s="488">
        <v>5</v>
      </c>
      <c r="S72" s="488"/>
      <c r="T72" s="488">
        <v>4</v>
      </c>
      <c r="U72" s="488"/>
      <c r="V72" s="488">
        <v>5</v>
      </c>
      <c r="W72" s="488"/>
      <c r="X72" s="849">
        <f t="shared" ref="X72:X80" si="54">M72+O72+Q72+S72+U72+W72</f>
        <v>0</v>
      </c>
      <c r="Y72" s="622">
        <f t="shared" si="49"/>
        <v>27</v>
      </c>
      <c r="Z72" s="318">
        <f t="shared" si="50"/>
        <v>27</v>
      </c>
      <c r="AA72" s="849">
        <f t="shared" si="51"/>
        <v>0</v>
      </c>
      <c r="AB72" s="503">
        <f t="shared" si="52"/>
        <v>46</v>
      </c>
    </row>
    <row r="73" spans="1:28" ht="13.5" x14ac:dyDescent="0.25">
      <c r="A73" s="684" t="s">
        <v>456</v>
      </c>
      <c r="B73" s="488" t="s">
        <v>457</v>
      </c>
      <c r="C73" s="476">
        <v>10</v>
      </c>
      <c r="D73" s="476"/>
      <c r="E73" s="476">
        <v>15</v>
      </c>
      <c r="F73" s="476"/>
      <c r="G73" s="488">
        <v>11</v>
      </c>
      <c r="H73" s="488"/>
      <c r="I73" s="849">
        <f t="shared" si="53"/>
        <v>0</v>
      </c>
      <c r="J73" s="625">
        <f>C73+E73+G73</f>
        <v>36</v>
      </c>
      <c r="K73" s="318">
        <f t="shared" si="48"/>
        <v>36</v>
      </c>
      <c r="L73" s="488">
        <v>9</v>
      </c>
      <c r="M73" s="488"/>
      <c r="N73" s="488">
        <v>10</v>
      </c>
      <c r="O73" s="488"/>
      <c r="P73" s="488">
        <v>7</v>
      </c>
      <c r="Q73" s="488"/>
      <c r="R73" s="488">
        <v>10</v>
      </c>
      <c r="S73" s="488"/>
      <c r="T73" s="488">
        <v>9</v>
      </c>
      <c r="U73" s="488"/>
      <c r="V73" s="488">
        <v>13</v>
      </c>
      <c r="W73" s="488"/>
      <c r="X73" s="849">
        <f t="shared" si="54"/>
        <v>0</v>
      </c>
      <c r="Y73" s="622">
        <f t="shared" si="49"/>
        <v>58</v>
      </c>
      <c r="Z73" s="318">
        <f t="shared" si="50"/>
        <v>58</v>
      </c>
      <c r="AA73" s="849">
        <f t="shared" si="51"/>
        <v>0</v>
      </c>
      <c r="AB73" s="503">
        <f t="shared" si="52"/>
        <v>94</v>
      </c>
    </row>
    <row r="74" spans="1:28" ht="13.5" x14ac:dyDescent="0.25">
      <c r="A74" s="684" t="s">
        <v>407</v>
      </c>
      <c r="B74" s="488" t="s">
        <v>89</v>
      </c>
      <c r="C74" s="476">
        <v>19</v>
      </c>
      <c r="D74" s="476"/>
      <c r="E74" s="476">
        <v>21</v>
      </c>
      <c r="F74" s="476"/>
      <c r="G74" s="488">
        <v>11</v>
      </c>
      <c r="H74" s="488"/>
      <c r="I74" s="849">
        <f t="shared" si="53"/>
        <v>0</v>
      </c>
      <c r="J74" s="625">
        <f t="shared" ref="J74:J80" si="55">C74+E74+G74</f>
        <v>51</v>
      </c>
      <c r="K74" s="318">
        <f t="shared" si="48"/>
        <v>51</v>
      </c>
      <c r="L74" s="488">
        <v>15</v>
      </c>
      <c r="M74" s="488"/>
      <c r="N74" s="488">
        <v>10</v>
      </c>
      <c r="O74" s="488"/>
      <c r="P74" s="488">
        <v>11</v>
      </c>
      <c r="Q74" s="488"/>
      <c r="R74" s="488">
        <v>14</v>
      </c>
      <c r="S74" s="488"/>
      <c r="T74" s="488">
        <v>10</v>
      </c>
      <c r="U74" s="488"/>
      <c r="V74" s="488">
        <v>16</v>
      </c>
      <c r="W74" s="488"/>
      <c r="X74" s="849">
        <f t="shared" si="54"/>
        <v>0</v>
      </c>
      <c r="Y74" s="622">
        <f t="shared" si="49"/>
        <v>76</v>
      </c>
      <c r="Z74" s="318">
        <f t="shared" si="50"/>
        <v>76</v>
      </c>
      <c r="AA74" s="849">
        <f t="shared" si="51"/>
        <v>0</v>
      </c>
      <c r="AB74" s="503">
        <f t="shared" si="52"/>
        <v>127</v>
      </c>
    </row>
    <row r="75" spans="1:28" ht="13.5" x14ac:dyDescent="0.25">
      <c r="A75" s="684" t="s">
        <v>408</v>
      </c>
      <c r="B75" s="488" t="s">
        <v>92</v>
      </c>
      <c r="C75" s="476">
        <v>5</v>
      </c>
      <c r="D75" s="476"/>
      <c r="E75" s="476">
        <v>10</v>
      </c>
      <c r="F75" s="476"/>
      <c r="G75" s="488">
        <v>5</v>
      </c>
      <c r="H75" s="488"/>
      <c r="I75" s="849">
        <f t="shared" si="53"/>
        <v>0</v>
      </c>
      <c r="J75" s="625">
        <f t="shared" si="55"/>
        <v>20</v>
      </c>
      <c r="K75" s="318">
        <f t="shared" si="48"/>
        <v>20</v>
      </c>
      <c r="L75" s="488">
        <v>13</v>
      </c>
      <c r="M75" s="488"/>
      <c r="N75" s="488">
        <v>7</v>
      </c>
      <c r="O75" s="488"/>
      <c r="P75" s="488">
        <v>9</v>
      </c>
      <c r="Q75" s="488"/>
      <c r="R75" s="488">
        <v>6</v>
      </c>
      <c r="S75" s="488"/>
      <c r="T75" s="488">
        <v>10</v>
      </c>
      <c r="U75" s="488"/>
      <c r="V75" s="488">
        <v>9</v>
      </c>
      <c r="W75" s="488"/>
      <c r="X75" s="849">
        <f t="shared" si="54"/>
        <v>0</v>
      </c>
      <c r="Y75" s="622">
        <f t="shared" si="49"/>
        <v>54</v>
      </c>
      <c r="Z75" s="318">
        <f t="shared" si="50"/>
        <v>54</v>
      </c>
      <c r="AA75" s="849">
        <f t="shared" si="51"/>
        <v>0</v>
      </c>
      <c r="AB75" s="503">
        <f t="shared" si="52"/>
        <v>74</v>
      </c>
    </row>
    <row r="76" spans="1:28" ht="13.5" x14ac:dyDescent="0.25">
      <c r="A76" s="684" t="s">
        <v>409</v>
      </c>
      <c r="B76" s="488" t="s">
        <v>94</v>
      </c>
      <c r="C76" s="476">
        <v>3</v>
      </c>
      <c r="D76" s="476"/>
      <c r="E76" s="476">
        <v>7</v>
      </c>
      <c r="F76" s="476"/>
      <c r="G76" s="488">
        <v>7</v>
      </c>
      <c r="H76" s="488"/>
      <c r="I76" s="849">
        <f t="shared" si="53"/>
        <v>0</v>
      </c>
      <c r="J76" s="625">
        <f t="shared" si="55"/>
        <v>17</v>
      </c>
      <c r="K76" s="318">
        <f t="shared" si="48"/>
        <v>17</v>
      </c>
      <c r="L76" s="488">
        <v>4</v>
      </c>
      <c r="M76" s="488"/>
      <c r="N76" s="488">
        <v>5</v>
      </c>
      <c r="O76" s="488"/>
      <c r="P76" s="488">
        <v>6</v>
      </c>
      <c r="Q76" s="488"/>
      <c r="R76" s="488">
        <v>7</v>
      </c>
      <c r="S76" s="488"/>
      <c r="T76" s="488">
        <v>4</v>
      </c>
      <c r="U76" s="488"/>
      <c r="V76" s="488">
        <v>7</v>
      </c>
      <c r="W76" s="488"/>
      <c r="X76" s="849">
        <f t="shared" si="54"/>
        <v>0</v>
      </c>
      <c r="Y76" s="622">
        <f t="shared" si="49"/>
        <v>33</v>
      </c>
      <c r="Z76" s="318">
        <f t="shared" si="50"/>
        <v>33</v>
      </c>
      <c r="AA76" s="849">
        <f t="shared" si="51"/>
        <v>0</v>
      </c>
      <c r="AB76" s="503">
        <f t="shared" si="52"/>
        <v>50</v>
      </c>
    </row>
    <row r="77" spans="1:28" ht="13.5" x14ac:dyDescent="0.25">
      <c r="A77" s="684" t="s">
        <v>710</v>
      </c>
      <c r="B77" s="488" t="s">
        <v>93</v>
      </c>
      <c r="C77" s="476">
        <v>4</v>
      </c>
      <c r="D77" s="476"/>
      <c r="E77" s="476">
        <v>4</v>
      </c>
      <c r="F77" s="476"/>
      <c r="G77" s="488">
        <v>10</v>
      </c>
      <c r="H77" s="488"/>
      <c r="I77" s="849">
        <f t="shared" si="53"/>
        <v>0</v>
      </c>
      <c r="J77" s="625">
        <f t="shared" si="55"/>
        <v>18</v>
      </c>
      <c r="K77" s="318">
        <f t="shared" si="48"/>
        <v>18</v>
      </c>
      <c r="L77" s="488">
        <v>3</v>
      </c>
      <c r="M77" s="488"/>
      <c r="N77" s="488">
        <v>14</v>
      </c>
      <c r="O77" s="488"/>
      <c r="P77" s="488">
        <v>5</v>
      </c>
      <c r="Q77" s="488"/>
      <c r="R77" s="488">
        <v>5</v>
      </c>
      <c r="S77" s="488"/>
      <c r="T77" s="488">
        <v>3</v>
      </c>
      <c r="U77" s="488"/>
      <c r="V77" s="488">
        <v>4</v>
      </c>
      <c r="W77" s="488"/>
      <c r="X77" s="849">
        <f t="shared" si="54"/>
        <v>0</v>
      </c>
      <c r="Y77" s="622">
        <f t="shared" si="49"/>
        <v>34</v>
      </c>
      <c r="Z77" s="318">
        <f t="shared" si="50"/>
        <v>34</v>
      </c>
      <c r="AA77" s="849">
        <f t="shared" si="51"/>
        <v>0</v>
      </c>
      <c r="AB77" s="503">
        <f t="shared" si="52"/>
        <v>52</v>
      </c>
    </row>
    <row r="78" spans="1:28" ht="13.5" x14ac:dyDescent="0.25">
      <c r="A78" s="684" t="s">
        <v>711</v>
      </c>
      <c r="B78" s="488" t="s">
        <v>97</v>
      </c>
      <c r="C78" s="476">
        <v>2</v>
      </c>
      <c r="D78" s="476"/>
      <c r="E78" s="476">
        <v>2</v>
      </c>
      <c r="F78" s="476"/>
      <c r="G78" s="476">
        <v>2</v>
      </c>
      <c r="H78" s="476"/>
      <c r="I78" s="849">
        <f t="shared" si="53"/>
        <v>0</v>
      </c>
      <c r="J78" s="853">
        <f t="shared" si="55"/>
        <v>6</v>
      </c>
      <c r="K78" s="318">
        <f t="shared" si="48"/>
        <v>6</v>
      </c>
      <c r="L78" s="476">
        <v>4</v>
      </c>
      <c r="M78" s="476"/>
      <c r="N78" s="476">
        <v>6</v>
      </c>
      <c r="O78" s="476"/>
      <c r="P78" s="476">
        <v>3</v>
      </c>
      <c r="Q78" s="476"/>
      <c r="R78" s="476">
        <v>5</v>
      </c>
      <c r="S78" s="476"/>
      <c r="T78" s="476">
        <v>6</v>
      </c>
      <c r="U78" s="476"/>
      <c r="V78" s="476">
        <v>6</v>
      </c>
      <c r="W78" s="476"/>
      <c r="X78" s="849">
        <f t="shared" si="54"/>
        <v>0</v>
      </c>
      <c r="Y78" s="622">
        <f t="shared" si="49"/>
        <v>30</v>
      </c>
      <c r="Z78" s="318">
        <f t="shared" si="50"/>
        <v>30</v>
      </c>
      <c r="AA78" s="849">
        <f t="shared" si="51"/>
        <v>0</v>
      </c>
      <c r="AB78" s="503">
        <f t="shared" si="52"/>
        <v>36</v>
      </c>
    </row>
    <row r="79" spans="1:28" ht="13.5" x14ac:dyDescent="0.25">
      <c r="A79" s="684" t="s">
        <v>712</v>
      </c>
      <c r="B79" s="488" t="s">
        <v>91</v>
      </c>
      <c r="C79" s="476">
        <v>1</v>
      </c>
      <c r="D79" s="476"/>
      <c r="E79" s="476">
        <v>3</v>
      </c>
      <c r="F79" s="476"/>
      <c r="G79" s="476">
        <v>6</v>
      </c>
      <c r="H79" s="476"/>
      <c r="I79" s="849">
        <f t="shared" si="53"/>
        <v>0</v>
      </c>
      <c r="J79" s="625">
        <f t="shared" si="55"/>
        <v>10</v>
      </c>
      <c r="K79" s="318">
        <f t="shared" si="48"/>
        <v>10</v>
      </c>
      <c r="L79" s="476">
        <v>1</v>
      </c>
      <c r="M79" s="476"/>
      <c r="N79" s="476">
        <v>5</v>
      </c>
      <c r="O79" s="476"/>
      <c r="P79" s="476">
        <v>5</v>
      </c>
      <c r="Q79" s="476"/>
      <c r="R79" s="476">
        <v>3</v>
      </c>
      <c r="S79" s="476"/>
      <c r="T79" s="476">
        <v>4</v>
      </c>
      <c r="U79" s="476"/>
      <c r="V79" s="476">
        <v>4</v>
      </c>
      <c r="W79" s="476"/>
      <c r="X79" s="849">
        <f t="shared" si="54"/>
        <v>0</v>
      </c>
      <c r="Y79" s="622">
        <f t="shared" si="49"/>
        <v>22</v>
      </c>
      <c r="Z79" s="318">
        <f t="shared" si="50"/>
        <v>22</v>
      </c>
      <c r="AA79" s="849">
        <f t="shared" si="51"/>
        <v>0</v>
      </c>
      <c r="AB79" s="503">
        <f t="shared" si="52"/>
        <v>32</v>
      </c>
    </row>
    <row r="80" spans="1:28" ht="13.5" x14ac:dyDescent="0.25">
      <c r="A80" s="684" t="s">
        <v>713</v>
      </c>
      <c r="B80" s="488" t="s">
        <v>95</v>
      </c>
      <c r="C80" s="476">
        <v>3</v>
      </c>
      <c r="D80" s="476"/>
      <c r="E80" s="476">
        <v>5</v>
      </c>
      <c r="F80" s="476"/>
      <c r="G80" s="476">
        <v>2</v>
      </c>
      <c r="H80" s="476"/>
      <c r="I80" s="849">
        <f t="shared" si="53"/>
        <v>0</v>
      </c>
      <c r="J80" s="625">
        <f t="shared" si="55"/>
        <v>10</v>
      </c>
      <c r="K80" s="318">
        <f t="shared" si="48"/>
        <v>10</v>
      </c>
      <c r="L80" s="476">
        <v>4</v>
      </c>
      <c r="M80" s="476"/>
      <c r="N80" s="476">
        <v>1</v>
      </c>
      <c r="O80" s="476"/>
      <c r="P80" s="476">
        <v>4</v>
      </c>
      <c r="Q80" s="476"/>
      <c r="R80" s="476">
        <v>2</v>
      </c>
      <c r="S80" s="476"/>
      <c r="T80" s="476">
        <v>2</v>
      </c>
      <c r="U80" s="476"/>
      <c r="V80" s="476">
        <v>2</v>
      </c>
      <c r="W80" s="476"/>
      <c r="X80" s="849">
        <f t="shared" si="54"/>
        <v>0</v>
      </c>
      <c r="Y80" s="622">
        <f t="shared" si="49"/>
        <v>15</v>
      </c>
      <c r="Z80" s="318">
        <f t="shared" si="50"/>
        <v>15</v>
      </c>
      <c r="AA80" s="849">
        <f t="shared" si="51"/>
        <v>0</v>
      </c>
      <c r="AB80" s="503">
        <f t="shared" si="52"/>
        <v>25</v>
      </c>
    </row>
    <row r="81" spans="1:28" ht="13.5" x14ac:dyDescent="0.25">
      <c r="A81" s="684"/>
      <c r="B81" s="525" t="s">
        <v>98</v>
      </c>
      <c r="C81" s="525">
        <f t="shared" ref="C81:AB81" si="56">SUM(C71:C80)</f>
        <v>68</v>
      </c>
      <c r="D81" s="525">
        <f t="shared" si="56"/>
        <v>0</v>
      </c>
      <c r="E81" s="525">
        <f t="shared" si="56"/>
        <v>93</v>
      </c>
      <c r="F81" s="525">
        <f t="shared" si="56"/>
        <v>0</v>
      </c>
      <c r="G81" s="525">
        <f t="shared" si="56"/>
        <v>67</v>
      </c>
      <c r="H81" s="525">
        <f t="shared" si="56"/>
        <v>0</v>
      </c>
      <c r="I81" s="526">
        <f t="shared" si="56"/>
        <v>0</v>
      </c>
      <c r="J81" s="526">
        <f t="shared" si="56"/>
        <v>228</v>
      </c>
      <c r="K81" s="527">
        <f t="shared" si="48"/>
        <v>228</v>
      </c>
      <c r="L81" s="525">
        <f t="shared" si="56"/>
        <v>83</v>
      </c>
      <c r="M81" s="525">
        <f t="shared" si="56"/>
        <v>0</v>
      </c>
      <c r="N81" s="525">
        <f t="shared" si="56"/>
        <v>73</v>
      </c>
      <c r="O81" s="525">
        <f t="shared" si="56"/>
        <v>0</v>
      </c>
      <c r="P81" s="525">
        <f t="shared" si="56"/>
        <v>64</v>
      </c>
      <c r="Q81" s="525">
        <f t="shared" si="56"/>
        <v>0</v>
      </c>
      <c r="R81" s="525">
        <f t="shared" si="56"/>
        <v>66</v>
      </c>
      <c r="S81" s="525">
        <f t="shared" si="56"/>
        <v>0</v>
      </c>
      <c r="T81" s="525">
        <f t="shared" si="56"/>
        <v>64</v>
      </c>
      <c r="U81" s="525">
        <f t="shared" si="56"/>
        <v>0</v>
      </c>
      <c r="V81" s="525">
        <f t="shared" si="56"/>
        <v>73</v>
      </c>
      <c r="W81" s="525">
        <f t="shared" si="56"/>
        <v>0</v>
      </c>
      <c r="X81" s="526">
        <f t="shared" si="56"/>
        <v>0</v>
      </c>
      <c r="Y81" s="526">
        <f t="shared" si="56"/>
        <v>423</v>
      </c>
      <c r="Z81" s="527">
        <f t="shared" si="50"/>
        <v>423</v>
      </c>
      <c r="AA81" s="527">
        <f t="shared" si="51"/>
        <v>0</v>
      </c>
      <c r="AB81" s="526">
        <f t="shared" si="56"/>
        <v>651</v>
      </c>
    </row>
    <row r="82" spans="1:28" s="364" customFormat="1" ht="13.5" x14ac:dyDescent="0.25">
      <c r="A82" s="789"/>
      <c r="B82" s="854"/>
      <c r="C82" s="502"/>
      <c r="D82" s="502"/>
      <c r="E82" s="502"/>
      <c r="F82" s="502"/>
      <c r="G82" s="502"/>
      <c r="H82" s="502"/>
      <c r="I82" s="502"/>
      <c r="J82" s="502"/>
      <c r="K82" s="855"/>
      <c r="L82" s="502"/>
      <c r="M82" s="502"/>
      <c r="N82" s="502"/>
      <c r="O82" s="502"/>
      <c r="P82" s="502"/>
      <c r="Q82" s="502"/>
      <c r="R82" s="502"/>
      <c r="S82" s="502"/>
      <c r="T82" s="502"/>
      <c r="U82" s="502"/>
      <c r="V82" s="502"/>
      <c r="W82" s="502"/>
      <c r="X82" s="502"/>
      <c r="Y82" s="502"/>
      <c r="Z82" s="855"/>
      <c r="AA82" s="855"/>
      <c r="AB82" s="502"/>
    </row>
    <row r="83" spans="1:28" ht="13.5" x14ac:dyDescent="0.25">
      <c r="A83" s="792"/>
      <c r="B83" s="801" t="s">
        <v>677</v>
      </c>
      <c r="C83" s="801">
        <f t="shared" ref="C83:Y83" si="57">C21+C30+C40+C46+C52+C57+C63+C69+C81</f>
        <v>561</v>
      </c>
      <c r="D83" s="801">
        <f t="shared" si="57"/>
        <v>70</v>
      </c>
      <c r="E83" s="801">
        <f t="shared" si="57"/>
        <v>651</v>
      </c>
      <c r="F83" s="801">
        <f t="shared" si="57"/>
        <v>46</v>
      </c>
      <c r="G83" s="801">
        <f t="shared" si="57"/>
        <v>619</v>
      </c>
      <c r="H83" s="801">
        <f t="shared" si="57"/>
        <v>78</v>
      </c>
      <c r="I83" s="801">
        <f t="shared" si="57"/>
        <v>194</v>
      </c>
      <c r="J83" s="801">
        <f t="shared" si="57"/>
        <v>1831</v>
      </c>
      <c r="K83" s="767">
        <f t="shared" ref="K83" si="58">J83+I83</f>
        <v>2025</v>
      </c>
      <c r="L83" s="801">
        <f t="shared" si="57"/>
        <v>650</v>
      </c>
      <c r="M83" s="801">
        <f t="shared" si="57"/>
        <v>32</v>
      </c>
      <c r="N83" s="801">
        <f t="shared" si="57"/>
        <v>657</v>
      </c>
      <c r="O83" s="801">
        <f t="shared" si="57"/>
        <v>13</v>
      </c>
      <c r="P83" s="801">
        <f t="shared" si="57"/>
        <v>605</v>
      </c>
      <c r="Q83" s="801">
        <f t="shared" si="57"/>
        <v>12</v>
      </c>
      <c r="R83" s="801">
        <f t="shared" si="57"/>
        <v>600</v>
      </c>
      <c r="S83" s="801">
        <f t="shared" si="57"/>
        <v>5</v>
      </c>
      <c r="T83" s="801">
        <f t="shared" si="57"/>
        <v>534</v>
      </c>
      <c r="U83" s="801">
        <f t="shared" si="57"/>
        <v>12</v>
      </c>
      <c r="V83" s="801">
        <f t="shared" si="57"/>
        <v>564</v>
      </c>
      <c r="W83" s="801">
        <f t="shared" si="57"/>
        <v>10</v>
      </c>
      <c r="X83" s="801">
        <f t="shared" si="57"/>
        <v>84</v>
      </c>
      <c r="Y83" s="801">
        <f t="shared" si="57"/>
        <v>3610</v>
      </c>
      <c r="Z83" s="767">
        <f t="shared" ref="Z83" si="59">Y83+X83</f>
        <v>3694</v>
      </c>
      <c r="AA83" s="762">
        <f t="shared" ref="AA83" si="60">I83+X83</f>
        <v>278</v>
      </c>
      <c r="AB83" s="783">
        <f>Z83+K83</f>
        <v>5719</v>
      </c>
    </row>
  </sheetData>
  <mergeCells count="3">
    <mergeCell ref="B2:AB2"/>
    <mergeCell ref="B3:AB3"/>
    <mergeCell ref="B4:AB4"/>
  </mergeCells>
  <pageMargins left="0.70866141732283472" right="0.70866141732283472" top="0.78740157480314965" bottom="0.78740157480314965" header="0.31496062992125984" footer="0.31496062992125984"/>
  <pageSetup paperSize="9" scale="80" orientation="landscape"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0a49b16-8cd5-4489-8cd3-8a71803b3d9b" ContentTypeId="0x01010024235A0062B53642BAE1A683D2D4FACC" PreviousValue="false"/>
</file>

<file path=customXml/item3.xml><?xml version="1.0" encoding="utf-8"?>
<ct:contentTypeSchema xmlns:ct="http://schemas.microsoft.com/office/2006/metadata/contentType" xmlns:ma="http://schemas.microsoft.com/office/2006/metadata/properties/metaAttributes" ct:_="" ma:_="" ma:contentTypeName="Dokument AP" ma:contentTypeID="0x01010024235A0062B53642BAE1A683D2D4FACC00D8ED3D19F402C64CB3CDED08A5BA12C6" ma:contentTypeVersion="" ma:contentTypeDescription="Dokument Aktenplan MDG&#10;(DoBu, 13.03.20)" ma:contentTypeScope="" ma:versionID="cc153bf24f79e4c15b1a7d7987b38356">
  <xsd:schema xmlns:xsd="http://www.w3.org/2001/XMLSchema" xmlns:xs="http://www.w3.org/2001/XMLSchema" xmlns:p="http://schemas.microsoft.com/office/2006/metadata/properties" targetNamespace="http://schemas.microsoft.com/office/2006/metadata/properties" ma:root="true" ma:fieldsID="57453313406ef00da903471af3fdc9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E04AE2-5F0E-4A55-91FE-D99052BDEF11}">
  <ds:schemaRefs>
    <ds:schemaRef ds:uri="http://schemas.microsoft.com/sharepoint/v3/contenttype/forms"/>
  </ds:schemaRefs>
</ds:datastoreItem>
</file>

<file path=customXml/itemProps2.xml><?xml version="1.0" encoding="utf-8"?>
<ds:datastoreItem xmlns:ds="http://schemas.openxmlformats.org/officeDocument/2006/customXml" ds:itemID="{A2C3D17D-281F-4593-AC71-3372CAD3B6C0}">
  <ds:schemaRefs>
    <ds:schemaRef ds:uri="Microsoft.SharePoint.Taxonomy.ContentTypeSync"/>
  </ds:schemaRefs>
</ds:datastoreItem>
</file>

<file path=customXml/itemProps3.xml><?xml version="1.0" encoding="utf-8"?>
<ds:datastoreItem xmlns:ds="http://schemas.openxmlformats.org/officeDocument/2006/customXml" ds:itemID="{AF07A15B-9174-4D5E-BB46-256E87468E20}"/>
</file>

<file path=customXml/itemProps4.xml><?xml version="1.0" encoding="utf-8"?>
<ds:datastoreItem xmlns:ds="http://schemas.openxmlformats.org/officeDocument/2006/customXml" ds:itemID="{A9EFEF4B-A018-4A90-8649-153C1C28E1F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10</vt:i4>
      </vt:variant>
    </vt:vector>
  </HeadingPairs>
  <TitlesOfParts>
    <vt:vector size="42" baseType="lpstr">
      <vt:lpstr>Entwicklung</vt:lpstr>
      <vt:lpstr>Grundschulen pro Netz</vt:lpstr>
      <vt:lpstr>Grundschulen pro Netz EAS</vt:lpstr>
      <vt:lpstr>ALLE Grundschulen</vt:lpstr>
      <vt:lpstr>ALLE Grundschulen EAS</vt:lpstr>
      <vt:lpstr>Grundschulen GUW</vt:lpstr>
      <vt:lpstr>Grundschulen GUW EAS</vt:lpstr>
      <vt:lpstr>Grundschulen OSU</vt:lpstr>
      <vt:lpstr>Grundschulen OSU EAS</vt:lpstr>
      <vt:lpstr>Grundschulen FSU</vt:lpstr>
      <vt:lpstr>Grundschulen FSU EAS</vt:lpstr>
      <vt:lpstr>Regelsekundarschulen</vt:lpstr>
      <vt:lpstr>KAE</vt:lpstr>
      <vt:lpstr>RSI</vt:lpstr>
      <vt:lpstr>CFA</vt:lpstr>
      <vt:lpstr>KASV</vt:lpstr>
      <vt:lpstr>BIB</vt:lpstr>
      <vt:lpstr>PDS</vt:lpstr>
      <vt:lpstr>BS</vt:lpstr>
      <vt:lpstr>TI</vt:lpstr>
      <vt:lpstr>MG</vt:lpstr>
      <vt:lpstr>Hochschule</vt:lpstr>
      <vt:lpstr>Förderschulen</vt:lpstr>
      <vt:lpstr>Internate</vt:lpstr>
      <vt:lpstr>Teilzeitunterricht</vt:lpstr>
      <vt:lpstr>Musikakademie</vt:lpstr>
      <vt:lpstr>Schul. Weiterbildung</vt:lpstr>
      <vt:lpstr>Bisch. Schule</vt:lpstr>
      <vt:lpstr>Haushaltskurse</vt:lpstr>
      <vt:lpstr>GUW Eupen</vt:lpstr>
      <vt:lpstr>GUW Kelmis</vt:lpstr>
      <vt:lpstr>GUW Sankt Vith</vt:lpstr>
      <vt:lpstr>Regelsekundarschulen!Druckbereich</vt:lpstr>
      <vt:lpstr>'ALLE Grundschulen EAS'!Drucktitel</vt:lpstr>
      <vt:lpstr>'Bisch. Schule'!Drucktitel</vt:lpstr>
      <vt:lpstr>'Grundschulen OSU'!Drucktitel</vt:lpstr>
      <vt:lpstr>'Grundschulen OSU EAS'!Drucktitel</vt:lpstr>
      <vt:lpstr>'GUW Eupen'!Drucktitel</vt:lpstr>
      <vt:lpstr>'GUW Kelmis'!Drucktitel</vt:lpstr>
      <vt:lpstr>'GUW Sankt Vith'!Drucktitel</vt:lpstr>
      <vt:lpstr>Haushaltskurse!Drucktitel</vt:lpstr>
      <vt:lpstr>RSI!Drucktitel</vt:lpstr>
    </vt:vector>
  </TitlesOfParts>
  <Company>MDG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Boemer</dc:creator>
  <cp:lastModifiedBy>KROTT, Jonas</cp:lastModifiedBy>
  <cp:lastPrinted>2022-11-23T11:56:40Z</cp:lastPrinted>
  <dcterms:created xsi:type="dcterms:W3CDTF">2002-10-15T11:18:06Z</dcterms:created>
  <dcterms:modified xsi:type="dcterms:W3CDTF">2022-11-25T09:08:21Z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0x01010024235A0062B53642BAE1A683D2D4FACC001D7C37915BC14C43AAD2CDC81BC2C9ED</vt:lpwstr>
  </property>
  <property fmtid="{D5CDD505-2E9C-101B-9397-08002B2CF9AE}" pid="3" name="Order">
    <vt:r8>13104200</vt:r8>
  </property>
</Properties>
</file>